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65" windowHeight="4245" activeTab="0"/>
  </bookViews>
  <sheets>
    <sheet name="Титул" sheetId="1" r:id="rId1"/>
    <sheet name="01.10.2018" sheetId="2" r:id="rId2"/>
  </sheets>
  <definedNames>
    <definedName name="_xlnm.Print_Area" localSheetId="1">'01.10.2018'!$A$1:$I$322</definedName>
    <definedName name="_xlnm.Print_Area" localSheetId="0">'Титул'!$A$1:$I$64</definedName>
  </definedNames>
  <calcPr fullCalcOnLoad="1"/>
</workbook>
</file>

<file path=xl/sharedStrings.xml><?xml version="1.0" encoding="utf-8"?>
<sst xmlns="http://schemas.openxmlformats.org/spreadsheetml/2006/main" count="280" uniqueCount="103">
  <si>
    <t>Сорт</t>
  </si>
  <si>
    <t>обрезной</t>
  </si>
  <si>
    <t>необрезной</t>
  </si>
  <si>
    <t>16,19-22</t>
  </si>
  <si>
    <t>32 - 40</t>
  </si>
  <si>
    <t>44 и бол.</t>
  </si>
  <si>
    <t>80 - 100</t>
  </si>
  <si>
    <t>100 и б.</t>
  </si>
  <si>
    <t>УТВЕРЖДАЮ:</t>
  </si>
  <si>
    <t>РЕАЛИЗУЕМЫЕ  НА  УСЛОВИЯХ</t>
  </si>
  <si>
    <t>работникам  лесхоза</t>
  </si>
  <si>
    <t>прочим  работникам</t>
  </si>
  <si>
    <t>А. Пиломатериал  необрезной:</t>
  </si>
  <si>
    <t>32-70</t>
  </si>
  <si>
    <t>80-100</t>
  </si>
  <si>
    <t>хвойных пород</t>
  </si>
  <si>
    <t>мягколиственных пород</t>
  </si>
  <si>
    <t>175 и б.</t>
  </si>
  <si>
    <t>ЦЕНЫ</t>
  </si>
  <si>
    <t xml:space="preserve">  НА  ПРОДУКЦИЮ  ПЕРЕРАБОТКИ,  ОТХОДЫ  ЛЕСОПИЛЕНИЯ,</t>
  </si>
  <si>
    <t>УСЛУГИ  ДАВАЛЬЧЕСКОЙ  РАСПИЛОВКИ ,</t>
  </si>
  <si>
    <t>ФРАНКО - СКЛАД  ПРЕДПРИЯТИЯ  (НИЖНИЙ  ЛЕСОСКЛАД)</t>
  </si>
  <si>
    <t xml:space="preserve"> </t>
  </si>
  <si>
    <t>100 и бол</t>
  </si>
  <si>
    <t>А</t>
  </si>
  <si>
    <t>Доска для  пола  хвойных пород</t>
  </si>
  <si>
    <t>32-35</t>
  </si>
  <si>
    <t>В</t>
  </si>
  <si>
    <t>С</t>
  </si>
  <si>
    <t>Обшивка   0-3 хвойных пород</t>
  </si>
  <si>
    <t>Обшивка   0-3 мягколиственных  пород</t>
  </si>
  <si>
    <t>СТБ  1074-2009</t>
  </si>
  <si>
    <t>Полок  банный мягколиственных пород (ольха,осина)</t>
  </si>
  <si>
    <t>ТУ РБ 00969296.005-98</t>
  </si>
  <si>
    <t>25-36</t>
  </si>
  <si>
    <t xml:space="preserve">Доска для  пола  хвойных пород </t>
  </si>
  <si>
    <t>Обшивка         хвойных пород      (блок - хаус)</t>
  </si>
  <si>
    <t>Порода</t>
  </si>
  <si>
    <t>Толщина, мм</t>
  </si>
  <si>
    <t>Б. Пиломатериал  обрезной:</t>
  </si>
  <si>
    <t>франко-склад  продавца</t>
  </si>
  <si>
    <t>франко-склад  потребителя</t>
  </si>
  <si>
    <t>отрезки  пиломатериалов и заготовок</t>
  </si>
  <si>
    <t>ТУ ВY 100195503.019-2014</t>
  </si>
  <si>
    <t>опилки древесные</t>
  </si>
  <si>
    <t>горбыль  всех  пород</t>
  </si>
  <si>
    <t>Вид  продукции</t>
  </si>
  <si>
    <t>Длина, м</t>
  </si>
  <si>
    <t>Цена  без  НДС  за  1 плотный  куб.м, рублей</t>
  </si>
  <si>
    <t>СТБ 1713-2007</t>
  </si>
  <si>
    <t>ПИЛОМАТЕРИАЛ  ХВОЙНЫХ  ПОРОД</t>
  </si>
  <si>
    <t>BYN*</t>
  </si>
  <si>
    <t>СТБ 1714-2007</t>
  </si>
  <si>
    <t>ПИЛОМАТЕРИАЛЫ  ТВЁРДЫХ  ЛИСТВЕННЫХ  ПОРОД</t>
  </si>
  <si>
    <t>ПИЛОМАТЕРИАЛ  МЯГКИХ  ЛИСТВЕННЫХ  ПОРОД</t>
  </si>
  <si>
    <t xml:space="preserve">  СТБ 1714-2007</t>
  </si>
  <si>
    <t>БЕРЁЗА,   ОЛЬХА  ЧЁРНАЯ</t>
  </si>
  <si>
    <t>ОСИНА,  ТОПОЛЬ,  ОЛЬХА  СЕРАЯ</t>
  </si>
  <si>
    <t>100-174</t>
  </si>
  <si>
    <t>до 100</t>
  </si>
  <si>
    <t>СОСНА,  ЕЛЬ</t>
  </si>
  <si>
    <t>1,0 - 6,5</t>
  </si>
  <si>
    <r>
      <t xml:space="preserve">Брусок </t>
    </r>
    <r>
      <rPr>
        <sz val="8"/>
        <rFont val="Arial Cyr"/>
        <family val="0"/>
      </rPr>
      <t>(ширина не более двойной толщины)</t>
    </r>
  </si>
  <si>
    <r>
      <t>Брусок</t>
    </r>
    <r>
      <rPr>
        <sz val="10"/>
        <rFont val="Arial Cyr"/>
        <family val="2"/>
      </rPr>
      <t xml:space="preserve"> </t>
    </r>
    <r>
      <rPr>
        <sz val="8"/>
        <rFont val="Arial Cyr"/>
        <family val="0"/>
      </rPr>
      <t>(ширина не более двойной толщины)</t>
    </r>
  </si>
  <si>
    <r>
      <t>Брус</t>
    </r>
    <r>
      <rPr>
        <sz val="8"/>
        <rFont val="Arial Cyr"/>
        <family val="0"/>
      </rPr>
      <t xml:space="preserve">  (ширина 100 мм  и  более)</t>
    </r>
  </si>
  <si>
    <r>
      <t xml:space="preserve">Доска </t>
    </r>
    <r>
      <rPr>
        <sz val="8"/>
        <rFont val="Arial Cyr"/>
        <family val="0"/>
      </rPr>
      <t xml:space="preserve">  (ширина более двойной толщины)</t>
    </r>
  </si>
  <si>
    <r>
      <t>Доска</t>
    </r>
    <r>
      <rPr>
        <sz val="8"/>
        <rFont val="Arial Cyr"/>
        <family val="0"/>
      </rPr>
      <t xml:space="preserve">   (ширина более двойной толщины)</t>
    </r>
  </si>
  <si>
    <t>0,5 - 6,5</t>
  </si>
  <si>
    <t>сырые  (влажность  более  22%)</t>
  </si>
  <si>
    <t>ДУБ,  КЛЁН,  ЯСЕНЬ</t>
  </si>
  <si>
    <r>
      <t>Брусок</t>
    </r>
    <r>
      <rPr>
        <sz val="8"/>
        <rFont val="Arial Cyr"/>
        <family val="0"/>
      </rPr>
      <t xml:space="preserve"> (ширина не более двойной толщины)</t>
    </r>
  </si>
  <si>
    <t>Цена без НДС за 1 погонный метр, рублей</t>
  </si>
  <si>
    <t>Цена с НДС за 1 квадрат, рублей</t>
  </si>
  <si>
    <r>
      <t>МАТЕРИАЛОВ   ДЛЯ СТРОИТЕЛЬСТВА</t>
    </r>
    <r>
      <rPr>
        <b/>
        <sz val="9"/>
        <rFont val="Arial Cyr"/>
        <family val="0"/>
      </rPr>
      <t xml:space="preserve"> </t>
    </r>
  </si>
  <si>
    <t>Наличник всех пород</t>
  </si>
  <si>
    <t>Плинтус всех пород</t>
  </si>
  <si>
    <r>
      <t xml:space="preserve">ДЕТАЛИ   ПРОФИЛЬНЫЕ   </t>
    </r>
    <r>
      <rPr>
        <b/>
        <u val="single"/>
        <sz val="11"/>
        <rFont val="Arial Cyr"/>
        <family val="0"/>
      </rPr>
      <t>КЛЕЕНЫЕ</t>
    </r>
    <r>
      <rPr>
        <b/>
        <sz val="11"/>
        <rFont val="Arial Cyr"/>
        <family val="0"/>
      </rPr>
      <t xml:space="preserve">   ИЗ  ДРЕВЕСИНЫ  И  ДРЕВЕСНЫХ  </t>
    </r>
  </si>
  <si>
    <r>
      <t xml:space="preserve">ДЕТАЛИ   ПРОФИЛЬНЫЕ   </t>
    </r>
    <r>
      <rPr>
        <b/>
        <u val="single"/>
        <sz val="11"/>
        <rFont val="Arial Cyr"/>
        <family val="0"/>
      </rPr>
      <t>ЦЕЛЬНЫЕ</t>
    </r>
    <r>
      <rPr>
        <b/>
        <sz val="11"/>
        <rFont val="Arial Cyr"/>
        <family val="0"/>
      </rPr>
      <t xml:space="preserve">   ИЗ  ДРЕВЕСИНЫ  И  ДРЕВЕСНЫХ</t>
    </r>
  </si>
  <si>
    <t>(для информации, а не использова-ния)</t>
  </si>
  <si>
    <t xml:space="preserve">ШТАКЕТНИК </t>
  </si>
  <si>
    <t>ОТХОДЫ  ЛЕСОПИЛЕНИЯ  И  ДЕРЕВООБРАБОТКИ</t>
  </si>
  <si>
    <t>ТУ ВY 100145188.003-2009</t>
  </si>
  <si>
    <t>Условия  поставок</t>
  </si>
  <si>
    <t>РАСПИЛОВКА   ЛЕСА  ИЗ  ДАВАЛЬЧЕСКОГО  СЫРЬЯ</t>
  </si>
  <si>
    <t>Цена  без  НДС  за  1 плотный  куб.м  круглого  леса, рублей</t>
  </si>
  <si>
    <t>хвойных  и  мягколиственных  пород:</t>
  </si>
  <si>
    <t>твердолиственных  пород:</t>
  </si>
  <si>
    <t>УСЛУГИ,  ОКАЗЫВАЕМЫЕ  В  ДЕРЕВООБРАБОТКЕ</t>
  </si>
  <si>
    <t>ОСТРОЖКА   ПИЛОМАТЕРИАЛА</t>
  </si>
  <si>
    <t>СУШКА   ПИЛОМАТЕРИАЛА</t>
  </si>
  <si>
    <t>влажность  25% - 40%</t>
  </si>
  <si>
    <t>ЩЕПА  ТОПЛИВНАЯ</t>
  </si>
  <si>
    <t>Цена  без  НДС  за  1 плотный  куб.м  пиломатериала, рублей</t>
  </si>
  <si>
    <t>Вид  услуг</t>
  </si>
  <si>
    <t>Начальник  ПЭС</t>
  </si>
  <si>
    <t>под непрозрачное покрытие</t>
  </si>
  <si>
    <t>под прозрачное покрытие</t>
  </si>
  <si>
    <t>франко-склад предприятия  (нижний  склад)</t>
  </si>
  <si>
    <t>франко-нижний  лесосклад</t>
  </si>
  <si>
    <t>В.В.Грицков</t>
  </si>
  <si>
    <t>А.М. Токмаков</t>
  </si>
  <si>
    <t>Вводится  в  действие  с  01  октября   2018 года.</t>
  </si>
  <si>
    <t>Директор  Хойникский лесхоз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</si>
</sst>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0.000"/>
    <numFmt numFmtId="182" formatCode="0.0000"/>
    <numFmt numFmtId="183" formatCode="0.0"/>
    <numFmt numFmtId="184" formatCode="#,##0_р_.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sz val="12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u val="single"/>
      <sz val="11"/>
      <name val="Arial Cyr"/>
      <family val="0"/>
    </font>
    <font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0" fillId="32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Fill="1" applyAlignment="1">
      <alignment horizontal="righ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4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9" fontId="0" fillId="0" borderId="0" xfId="0" applyNumberForma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9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184" fontId="0" fillId="0" borderId="0" xfId="0" applyNumberForma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18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8" xfId="0" applyBorder="1" applyAlignment="1">
      <alignment/>
    </xf>
    <xf numFmtId="4" fontId="0" fillId="0" borderId="11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" fontId="0" fillId="0" borderId="20" xfId="0" applyNumberFormat="1" applyFill="1" applyBorder="1" applyAlignment="1">
      <alignment horizontal="center" vertical="center" wrapText="1"/>
    </xf>
    <xf numFmtId="4" fontId="0" fillId="0" borderId="21" xfId="0" applyNumberFormat="1" applyFill="1" applyBorder="1" applyAlignment="1">
      <alignment horizontal="center" vertical="center" wrapText="1"/>
    </xf>
    <xf numFmtId="4" fontId="0" fillId="0" borderId="22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6" fillId="0" borderId="0" xfId="0" applyFont="1" applyAlignment="1">
      <alignment horizontal="left"/>
    </xf>
    <xf numFmtId="4" fontId="0" fillId="33" borderId="20" xfId="0" applyNumberFormat="1" applyFont="1" applyFill="1" applyBorder="1" applyAlignment="1">
      <alignment horizontal="center" vertical="center" wrapText="1"/>
    </xf>
    <xf numFmtId="4" fontId="0" fillId="33" borderId="21" xfId="0" applyNumberFormat="1" applyFont="1" applyFill="1" applyBorder="1" applyAlignment="1">
      <alignment horizontal="center" vertical="center" wrapText="1"/>
    </xf>
    <xf numFmtId="4" fontId="0" fillId="33" borderId="22" xfId="0" applyNumberFormat="1" applyFont="1" applyFill="1" applyBorder="1" applyAlignment="1">
      <alignment horizontal="center" vertical="center" wrapText="1"/>
    </xf>
    <xf numFmtId="4" fontId="0" fillId="34" borderId="10" xfId="0" applyNumberFormat="1" applyFill="1" applyBorder="1" applyAlignment="1">
      <alignment horizontal="center"/>
    </xf>
    <xf numFmtId="4" fontId="0" fillId="34" borderId="11" xfId="0" applyNumberFormat="1" applyFill="1" applyBorder="1" applyAlignment="1">
      <alignment horizontal="center"/>
    </xf>
    <xf numFmtId="4" fontId="0" fillId="34" borderId="12" xfId="0" applyNumberFormat="1" applyFill="1" applyBorder="1" applyAlignment="1">
      <alignment horizontal="center"/>
    </xf>
    <xf numFmtId="4" fontId="0" fillId="34" borderId="10" xfId="0" applyNumberFormat="1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 vertical="center" wrapText="1"/>
    </xf>
    <xf numFmtId="4" fontId="0" fillId="34" borderId="12" xfId="0" applyNumberFormat="1" applyFont="1" applyFill="1" applyBorder="1" applyAlignment="1">
      <alignment horizontal="center" vertical="center" wrapText="1"/>
    </xf>
    <xf numFmtId="4" fontId="0" fillId="34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0" fillId="32" borderId="0" xfId="0" applyFont="1" applyFill="1" applyAlignment="1">
      <alignment horizontal="right"/>
    </xf>
    <xf numFmtId="0" fontId="0" fillId="32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" fontId="0" fillId="33" borderId="23" xfId="0" applyNumberFormat="1" applyFont="1" applyFill="1" applyBorder="1" applyAlignment="1">
      <alignment horizontal="center" vertical="center" wrapText="1"/>
    </xf>
    <xf numFmtId="4" fontId="0" fillId="33" borderId="19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84" fontId="0" fillId="0" borderId="15" xfId="0" applyNumberFormat="1" applyFont="1" applyFill="1" applyBorder="1" applyAlignment="1">
      <alignment horizontal="center" vertical="center" wrapText="1"/>
    </xf>
    <xf numFmtId="184" fontId="0" fillId="0" borderId="20" xfId="0" applyNumberFormat="1" applyFont="1" applyFill="1" applyBorder="1" applyAlignment="1">
      <alignment horizontal="center" vertical="center" wrapText="1"/>
    </xf>
    <xf numFmtId="184" fontId="0" fillId="0" borderId="14" xfId="0" applyNumberFormat="1" applyFont="1" applyFill="1" applyBorder="1" applyAlignment="1">
      <alignment horizontal="center" vertical="center" wrapText="1"/>
    </xf>
    <xf numFmtId="184" fontId="0" fillId="0" borderId="21" xfId="0" applyNumberFormat="1" applyFont="1" applyFill="1" applyBorder="1" applyAlignment="1">
      <alignment horizontal="center" vertical="center" wrapText="1"/>
    </xf>
    <xf numFmtId="184" fontId="0" fillId="0" borderId="16" xfId="0" applyNumberFormat="1" applyFont="1" applyFill="1" applyBorder="1" applyAlignment="1">
      <alignment horizontal="center" vertical="center" wrapText="1"/>
    </xf>
    <xf numFmtId="184" fontId="0" fillId="0" borderId="22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15" fillId="0" borderId="23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2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" fontId="0" fillId="34" borderId="15" xfId="0" applyNumberFormat="1" applyFill="1" applyBorder="1" applyAlignment="1">
      <alignment horizontal="center" vertical="center" wrapText="1"/>
    </xf>
    <xf numFmtId="4" fontId="0" fillId="34" borderId="20" xfId="0" applyNumberFormat="1" applyFill="1" applyBorder="1" applyAlignment="1">
      <alignment horizontal="center" vertical="center" wrapText="1"/>
    </xf>
    <xf numFmtId="4" fontId="0" fillId="34" borderId="16" xfId="0" applyNumberFormat="1" applyFont="1" applyFill="1" applyBorder="1" applyAlignment="1">
      <alignment horizontal="center" vertical="center" wrapText="1"/>
    </xf>
    <xf numFmtId="4" fontId="0" fillId="34" borderId="2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84" fontId="0" fillId="0" borderId="23" xfId="0" applyNumberFormat="1" applyBorder="1" applyAlignment="1">
      <alignment horizontal="center" vertical="center" wrapText="1"/>
    </xf>
    <xf numFmtId="184" fontId="0" fillId="0" borderId="19" xfId="0" applyNumberFormat="1" applyBorder="1" applyAlignment="1">
      <alignment horizontal="center" vertical="center" wrapText="1"/>
    </xf>
    <xf numFmtId="4" fontId="0" fillId="34" borderId="23" xfId="0" applyNumberFormat="1" applyFont="1" applyFill="1" applyBorder="1" applyAlignment="1">
      <alignment horizontal="center" vertical="center" wrapText="1"/>
    </xf>
    <xf numFmtId="4" fontId="0" fillId="34" borderId="1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184" fontId="0" fillId="0" borderId="15" xfId="0" applyNumberFormat="1" applyBorder="1" applyAlignment="1">
      <alignment horizontal="center" vertical="center" wrapText="1"/>
    </xf>
    <xf numFmtId="184" fontId="0" fillId="0" borderId="20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4" fontId="0" fillId="0" borderId="14" xfId="0" applyNumberFormat="1" applyBorder="1" applyAlignment="1">
      <alignment horizontal="center" vertical="center" wrapText="1"/>
    </xf>
    <xf numFmtId="184" fontId="0" fillId="0" borderId="21" xfId="0" applyNumberFormat="1" applyBorder="1" applyAlignment="1">
      <alignment horizontal="center" vertical="center" wrapText="1"/>
    </xf>
    <xf numFmtId="184" fontId="0" fillId="0" borderId="16" xfId="0" applyNumberFormat="1" applyBorder="1" applyAlignment="1">
      <alignment horizontal="center" vertical="center" wrapText="1"/>
    </xf>
    <xf numFmtId="184" fontId="0" fillId="0" borderId="22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 vertical="top" wrapText="1"/>
    </xf>
    <xf numFmtId="184" fontId="0" fillId="0" borderId="15" xfId="0" applyNumberFormat="1" applyBorder="1" applyAlignment="1">
      <alignment horizontal="center"/>
    </xf>
    <xf numFmtId="184" fontId="0" fillId="0" borderId="20" xfId="0" applyNumberFormat="1" applyBorder="1" applyAlignment="1">
      <alignment horizontal="center"/>
    </xf>
    <xf numFmtId="184" fontId="0" fillId="0" borderId="14" xfId="0" applyNumberFormat="1" applyBorder="1" applyAlignment="1">
      <alignment horizontal="center"/>
    </xf>
    <xf numFmtId="184" fontId="0" fillId="0" borderId="21" xfId="0" applyNumberFormat="1" applyBorder="1" applyAlignment="1">
      <alignment horizontal="center"/>
    </xf>
    <xf numFmtId="184" fontId="0" fillId="0" borderId="16" xfId="0" applyNumberFormat="1" applyBorder="1" applyAlignment="1">
      <alignment horizontal="center"/>
    </xf>
    <xf numFmtId="184" fontId="0" fillId="0" borderId="22" xfId="0" applyNumberForma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34" borderId="15" xfId="0" applyNumberFormat="1" applyFont="1" applyFill="1" applyBorder="1" applyAlignment="1">
      <alignment horizontal="center" vertical="center" wrapText="1"/>
    </xf>
    <xf numFmtId="4" fontId="0" fillId="34" borderId="2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4" fontId="0" fillId="35" borderId="16" xfId="0" applyNumberFormat="1" applyFont="1" applyFill="1" applyBorder="1" applyAlignment="1">
      <alignment horizontal="center" vertical="center" wrapText="1"/>
    </xf>
    <xf numFmtId="4" fontId="0" fillId="33" borderId="22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84" fontId="0" fillId="0" borderId="15" xfId="0" applyNumberFormat="1" applyFont="1" applyBorder="1" applyAlignment="1">
      <alignment horizontal="center" vertical="center" wrapText="1"/>
    </xf>
    <xf numFmtId="184" fontId="0" fillId="0" borderId="20" xfId="0" applyNumberFormat="1" applyFont="1" applyBorder="1" applyAlignment="1">
      <alignment horizontal="center" vertical="center" wrapText="1"/>
    </xf>
    <xf numFmtId="184" fontId="0" fillId="0" borderId="14" xfId="0" applyNumberFormat="1" applyFont="1" applyBorder="1" applyAlignment="1">
      <alignment horizontal="center" vertical="center" wrapText="1"/>
    </xf>
    <xf numFmtId="184" fontId="0" fillId="0" borderId="21" xfId="0" applyNumberFormat="1" applyFont="1" applyBorder="1" applyAlignment="1">
      <alignment horizontal="center" vertical="center" wrapText="1"/>
    </xf>
    <xf numFmtId="184" fontId="0" fillId="0" borderId="16" xfId="0" applyNumberFormat="1" applyFont="1" applyBorder="1" applyAlignment="1">
      <alignment horizontal="center" vertical="center" wrapText="1"/>
    </xf>
    <xf numFmtId="184" fontId="0" fillId="0" borderId="22" xfId="0" applyNumberFormat="1" applyFont="1" applyBorder="1" applyAlignment="1">
      <alignment horizontal="center" vertical="center" wrapText="1"/>
    </xf>
    <xf numFmtId="4" fontId="0" fillId="35" borderId="14" xfId="0" applyNumberFormat="1" applyFont="1" applyFill="1" applyBorder="1" applyAlignment="1">
      <alignment horizontal="center" vertical="center" wrapText="1"/>
    </xf>
    <xf numFmtId="4" fontId="0" fillId="33" borderId="21" xfId="0" applyNumberFormat="1" applyFont="1" applyFill="1" applyBorder="1" applyAlignment="1">
      <alignment horizontal="center" vertical="center" wrapText="1"/>
    </xf>
    <xf numFmtId="4" fontId="0" fillId="35" borderId="15" xfId="0" applyNumberFormat="1" applyFont="1" applyFill="1" applyBorder="1" applyAlignment="1">
      <alignment horizontal="center" vertical="center" wrapText="1"/>
    </xf>
    <xf numFmtId="4" fontId="0" fillId="33" borderId="20" xfId="0" applyNumberFormat="1" applyFont="1" applyFill="1" applyBorder="1" applyAlignment="1">
      <alignment horizontal="center" vertical="center" wrapText="1"/>
    </xf>
    <xf numFmtId="4" fontId="0" fillId="34" borderId="14" xfId="0" applyNumberFormat="1" applyFont="1" applyFill="1" applyBorder="1" applyAlignment="1">
      <alignment horizontal="center" vertical="center" wrapText="1"/>
    </xf>
    <xf numFmtId="4" fontId="0" fillId="34" borderId="21" xfId="0" applyNumberFormat="1" applyFont="1" applyFill="1" applyBorder="1" applyAlignment="1">
      <alignment horizontal="center" vertical="center" wrapText="1"/>
    </xf>
    <xf numFmtId="4" fontId="0" fillId="33" borderId="14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33" borderId="15" xfId="0" applyNumberFormat="1" applyFont="1" applyFill="1" applyBorder="1" applyAlignment="1">
      <alignment horizontal="center" vertical="center" wrapText="1"/>
    </xf>
    <xf numFmtId="4" fontId="0" fillId="33" borderId="16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34" borderId="13" xfId="0" applyNumberFormat="1" applyFill="1" applyBorder="1" applyAlignment="1">
      <alignment horizontal="center" vertical="center" wrapText="1"/>
    </xf>
    <xf numFmtId="184" fontId="0" fillId="33" borderId="13" xfId="0" applyNumberFormat="1" applyFill="1" applyBorder="1" applyAlignment="1">
      <alignment horizontal="center" vertical="center" wrapText="1"/>
    </xf>
    <xf numFmtId="184" fontId="0" fillId="33" borderId="20" xfId="0" applyNumberFormat="1" applyFill="1" applyBorder="1" applyAlignment="1">
      <alignment horizontal="center" vertical="center" wrapText="1"/>
    </xf>
    <xf numFmtId="184" fontId="0" fillId="33" borderId="0" xfId="0" applyNumberFormat="1" applyFill="1" applyBorder="1" applyAlignment="1">
      <alignment horizontal="center" vertical="center" wrapText="1"/>
    </xf>
    <xf numFmtId="184" fontId="0" fillId="33" borderId="21" xfId="0" applyNumberFormat="1" applyFill="1" applyBorder="1" applyAlignment="1">
      <alignment horizontal="center" vertical="center" wrapText="1"/>
    </xf>
    <xf numFmtId="184" fontId="0" fillId="33" borderId="24" xfId="0" applyNumberFormat="1" applyFill="1" applyBorder="1" applyAlignment="1">
      <alignment horizontal="center" vertical="center" wrapText="1"/>
    </xf>
    <xf numFmtId="184" fontId="0" fillId="33" borderId="22" xfId="0" applyNumberFormat="1" applyFill="1" applyBorder="1" applyAlignment="1">
      <alignment horizontal="center" vertical="center" wrapText="1"/>
    </xf>
    <xf numFmtId="4" fontId="0" fillId="34" borderId="0" xfId="0" applyNumberFormat="1" applyFill="1" applyBorder="1" applyAlignment="1">
      <alignment horizontal="center" vertical="center" wrapText="1"/>
    </xf>
    <xf numFmtId="4" fontId="0" fillId="34" borderId="21" xfId="0" applyNumberFormat="1" applyFill="1" applyBorder="1" applyAlignment="1">
      <alignment horizontal="center" vertical="center" wrapText="1"/>
    </xf>
    <xf numFmtId="4" fontId="0" fillId="34" borderId="0" xfId="0" applyNumberFormat="1" applyFont="1" applyFill="1" applyBorder="1" applyAlignment="1">
      <alignment horizontal="center" vertical="center" wrapText="1"/>
    </xf>
    <xf numFmtId="4" fontId="0" fillId="34" borderId="2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6"/>
  <sheetViews>
    <sheetView tabSelected="1" view="pageBreakPreview" zoomScaleSheetLayoutView="100" zoomScalePageLayoutView="0" workbookViewId="0" topLeftCell="A1">
      <selection activeCell="H12" sqref="H12"/>
    </sheetView>
  </sheetViews>
  <sheetFormatPr defaultColWidth="9.00390625" defaultRowHeight="12.75"/>
  <cols>
    <col min="1" max="1" width="10.75390625" style="0" customWidth="1"/>
    <col min="2" max="2" width="8.75390625" style="0" customWidth="1"/>
    <col min="3" max="3" width="5.75390625" style="0" customWidth="1"/>
    <col min="4" max="4" width="10.75390625" style="0" customWidth="1"/>
    <col min="5" max="5" width="12.75390625" style="0" customWidth="1"/>
    <col min="6" max="6" width="10.75390625" style="0" customWidth="1"/>
    <col min="7" max="7" width="12.75390625" style="0" customWidth="1"/>
    <col min="8" max="8" width="10.75390625" style="0" customWidth="1"/>
    <col min="9" max="9" width="12.75390625" style="0" customWidth="1"/>
  </cols>
  <sheetData>
    <row r="1" spans="9:10" ht="12.75">
      <c r="I1" s="3"/>
      <c r="J1" s="3"/>
    </row>
    <row r="2" spans="9:10" ht="12.75">
      <c r="I2" s="3"/>
      <c r="J2" s="3"/>
    </row>
    <row r="3" spans="7:10" ht="12.75">
      <c r="G3" s="110" t="s">
        <v>8</v>
      </c>
      <c r="H3" s="110"/>
      <c r="I3" s="17"/>
      <c r="J3" s="17"/>
    </row>
    <row r="5" spans="3:9" ht="12.75">
      <c r="C5" s="117" t="s">
        <v>102</v>
      </c>
      <c r="D5" s="117"/>
      <c r="E5" s="117"/>
      <c r="F5" s="117"/>
      <c r="G5" s="117"/>
      <c r="H5" s="117"/>
      <c r="I5" s="117"/>
    </row>
    <row r="8" spans="7:10" ht="12.75">
      <c r="G8" s="118" t="s">
        <v>99</v>
      </c>
      <c r="H8" s="118"/>
      <c r="I8" s="118"/>
      <c r="J8" s="3"/>
    </row>
    <row r="9" spans="5:10" ht="12.75">
      <c r="E9" s="17"/>
      <c r="I9" s="17"/>
      <c r="J9" s="3"/>
    </row>
    <row r="10" spans="6:10" ht="12.75">
      <c r="F10" s="42"/>
      <c r="G10" s="3"/>
      <c r="H10" s="3"/>
      <c r="I10" s="3"/>
      <c r="J10" s="3"/>
    </row>
    <row r="11" spans="6:10" ht="12.75">
      <c r="F11" s="98"/>
      <c r="J11" s="3"/>
    </row>
    <row r="12" spans="7:10" ht="12.75">
      <c r="G12" s="3"/>
      <c r="H12" s="3"/>
      <c r="I12" s="3"/>
      <c r="J12" s="3"/>
    </row>
    <row r="13" spans="1:10" ht="12.7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5:10" ht="12.75">
      <c r="E14" s="17"/>
      <c r="F14" s="17"/>
      <c r="G14" s="17"/>
      <c r="H14" s="17"/>
      <c r="I14" s="17"/>
      <c r="J14" s="17"/>
    </row>
    <row r="16" spans="5:10" ht="12.75">
      <c r="E16" s="3"/>
      <c r="F16" s="3"/>
      <c r="G16" s="3"/>
      <c r="H16" s="3"/>
      <c r="I16" s="3"/>
      <c r="J16" s="3"/>
    </row>
    <row r="17" spans="5:10" ht="12.75">
      <c r="E17" s="17"/>
      <c r="F17" s="17"/>
      <c r="G17" s="17"/>
      <c r="H17" s="17"/>
      <c r="I17" s="17"/>
      <c r="J17" s="17"/>
    </row>
    <row r="18" spans="1:10" ht="12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2.75">
      <c r="A20" s="3"/>
      <c r="B20" s="3"/>
      <c r="C20" s="3"/>
      <c r="D20" s="3"/>
      <c r="E20" s="3"/>
      <c r="F20" s="3"/>
      <c r="G20" s="3"/>
      <c r="H20" s="3"/>
      <c r="I20" s="3"/>
      <c r="J20" s="3"/>
    </row>
    <row r="22" spans="1:10" ht="12.7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2.7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2.7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2.7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2.7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2.7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8">
      <c r="A30" s="114" t="s">
        <v>18</v>
      </c>
      <c r="B30" s="114"/>
      <c r="C30" s="114"/>
      <c r="D30" s="114"/>
      <c r="E30" s="114"/>
      <c r="F30" s="114"/>
      <c r="G30" s="114"/>
      <c r="H30" s="114"/>
      <c r="I30" s="21"/>
      <c r="J30" s="21"/>
    </row>
    <row r="31" spans="2:10" ht="12.75"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110" t="s">
        <v>19</v>
      </c>
      <c r="B32" s="110"/>
      <c r="C32" s="110"/>
      <c r="D32" s="110"/>
      <c r="E32" s="110"/>
      <c r="F32" s="110"/>
      <c r="G32" s="110"/>
      <c r="H32" s="110"/>
      <c r="I32" s="12"/>
      <c r="J32" s="12"/>
    </row>
    <row r="33" spans="2:10" ht="12.75"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110" t="s">
        <v>20</v>
      </c>
      <c r="B34" s="110"/>
      <c r="C34" s="110"/>
      <c r="D34" s="110"/>
      <c r="E34" s="110"/>
      <c r="F34" s="110"/>
      <c r="G34" s="110"/>
      <c r="H34" s="110"/>
      <c r="I34" s="12"/>
      <c r="J34" s="12"/>
    </row>
    <row r="35" spans="2:10" ht="12.75"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110" t="s">
        <v>9</v>
      </c>
      <c r="B36" s="110"/>
      <c r="C36" s="110"/>
      <c r="D36" s="110"/>
      <c r="E36" s="110"/>
      <c r="F36" s="110"/>
      <c r="G36" s="110"/>
      <c r="H36" s="110"/>
      <c r="I36" s="12"/>
      <c r="J36" s="12"/>
    </row>
    <row r="39" spans="1:8" ht="15.75">
      <c r="A39" s="116" t="s">
        <v>21</v>
      </c>
      <c r="B39" s="116"/>
      <c r="C39" s="116"/>
      <c r="D39" s="116"/>
      <c r="E39" s="116"/>
      <c r="F39" s="116"/>
      <c r="G39" s="116"/>
      <c r="H39" s="116"/>
    </row>
    <row r="40" spans="1:10" ht="15.75">
      <c r="A40" s="23"/>
      <c r="B40" s="23"/>
      <c r="C40" s="23"/>
      <c r="D40" s="23"/>
      <c r="E40" s="23"/>
      <c r="F40" s="23"/>
      <c r="G40" s="23"/>
      <c r="H40" s="23"/>
      <c r="I40" s="23"/>
      <c r="J40" s="23"/>
    </row>
    <row r="44" spans="2:11" ht="12.75">
      <c r="B44" s="56"/>
      <c r="C44" s="56"/>
      <c r="D44" s="111" t="s">
        <v>101</v>
      </c>
      <c r="E44" s="111"/>
      <c r="F44" s="111"/>
      <c r="G44" s="111"/>
      <c r="H44" s="111"/>
      <c r="I44" s="68"/>
      <c r="J44" s="109"/>
      <c r="K44" s="109"/>
    </row>
    <row r="45" spans="1:11" ht="12.75">
      <c r="A45" s="12"/>
      <c r="B45" s="12"/>
      <c r="C45" s="12"/>
      <c r="D45" s="115"/>
      <c r="E45" s="115"/>
      <c r="F45" s="115"/>
      <c r="G45" s="115"/>
      <c r="H45" s="115"/>
      <c r="I45" s="69"/>
      <c r="J45" s="69"/>
      <c r="K45" s="38"/>
    </row>
    <row r="46" spans="9:11" ht="12.75">
      <c r="I46" s="38"/>
      <c r="J46" s="38"/>
      <c r="K46" s="38"/>
    </row>
    <row r="47" spans="9:11" ht="12.75">
      <c r="I47" s="38"/>
      <c r="J47" s="38"/>
      <c r="K47" s="38"/>
    </row>
    <row r="50" spans="1:12" ht="12.75">
      <c r="A50" s="113"/>
      <c r="B50" s="113"/>
      <c r="C50" s="113"/>
      <c r="J50" s="113"/>
      <c r="K50" s="113"/>
      <c r="L50" s="113"/>
    </row>
    <row r="51" spans="10:12" ht="12.75">
      <c r="J51" s="70"/>
      <c r="K51" s="70"/>
      <c r="L51" s="38"/>
    </row>
    <row r="52" spans="10:12" ht="12.75">
      <c r="J52" s="70"/>
      <c r="K52" s="70"/>
      <c r="L52" s="38"/>
    </row>
    <row r="53" spans="1:12" ht="12.75">
      <c r="A53" s="113"/>
      <c r="B53" s="113"/>
      <c r="J53" s="113"/>
      <c r="K53" s="113"/>
      <c r="L53" s="38"/>
    </row>
    <row r="54" spans="10:12" ht="12.75">
      <c r="J54" s="70"/>
      <c r="K54" s="70"/>
      <c r="L54" s="38"/>
    </row>
    <row r="55" spans="10:12" ht="12.75">
      <c r="J55" s="70"/>
      <c r="K55" s="70"/>
      <c r="L55" s="38"/>
    </row>
    <row r="56" spans="1:12" ht="12.75">
      <c r="A56" s="113"/>
      <c r="B56" s="113"/>
      <c r="J56" s="113"/>
      <c r="K56" s="113"/>
      <c r="L56" s="38"/>
    </row>
    <row r="57" spans="10:12" ht="12.75">
      <c r="J57" s="70"/>
      <c r="K57" s="70"/>
      <c r="L57" s="38"/>
    </row>
    <row r="58" spans="9:12" ht="12.75">
      <c r="I58" s="38"/>
      <c r="J58" s="70"/>
      <c r="K58" s="70"/>
      <c r="L58" s="38"/>
    </row>
    <row r="59" spans="1:12" ht="12.75">
      <c r="A59" s="113"/>
      <c r="B59" s="113"/>
      <c r="I59" s="38"/>
      <c r="J59" s="113"/>
      <c r="K59" s="113"/>
      <c r="L59" s="38"/>
    </row>
    <row r="60" ht="12.75">
      <c r="I60" s="38"/>
    </row>
    <row r="61" spans="9:11" ht="12.75">
      <c r="I61" s="38"/>
      <c r="J61" s="38"/>
      <c r="K61" s="38"/>
    </row>
    <row r="62" spans="9:11" ht="12.75">
      <c r="I62" s="38"/>
      <c r="J62" s="38"/>
      <c r="K62" s="38"/>
    </row>
    <row r="63" spans="9:11" ht="12.75">
      <c r="I63" s="38"/>
      <c r="J63" s="38"/>
      <c r="K63" s="38"/>
    </row>
    <row r="64" spans="1:11" ht="12.75">
      <c r="A64" s="44"/>
      <c r="B64" s="44"/>
      <c r="C64" s="44"/>
      <c r="D64" s="44"/>
      <c r="E64" s="44"/>
      <c r="F64" s="44"/>
      <c r="G64" s="44"/>
      <c r="H64" s="44"/>
      <c r="I64" s="71"/>
      <c r="J64" s="71"/>
      <c r="K64" s="38"/>
    </row>
    <row r="65" spans="1:11" ht="12.75">
      <c r="A65" s="1"/>
      <c r="B65" s="1"/>
      <c r="C65" s="1"/>
      <c r="D65" s="1"/>
      <c r="E65" s="1"/>
      <c r="F65" s="1"/>
      <c r="G65" s="1"/>
      <c r="H65" s="1"/>
      <c r="I65" s="71"/>
      <c r="J65" s="71"/>
      <c r="K65" s="38"/>
    </row>
    <row r="66" spans="9:21" ht="12.75">
      <c r="I66" s="38"/>
      <c r="J66" s="38"/>
      <c r="K66" s="38"/>
      <c r="M66" s="112"/>
      <c r="N66" s="112"/>
      <c r="O66" s="112"/>
      <c r="P66" s="112"/>
      <c r="Q66" s="112"/>
      <c r="R66" s="112"/>
      <c r="S66" s="112"/>
      <c r="T66" s="112"/>
      <c r="U66" s="112"/>
    </row>
    <row r="67" spans="9:11" ht="12.75">
      <c r="I67" s="38"/>
      <c r="J67" s="38"/>
      <c r="K67" s="38"/>
    </row>
    <row r="68" spans="9:11" ht="12.75">
      <c r="I68" s="38"/>
      <c r="J68" s="38"/>
      <c r="K68" s="38"/>
    </row>
    <row r="69" spans="9:11" ht="12.75">
      <c r="I69" s="38"/>
      <c r="J69" s="38"/>
      <c r="K69" s="38"/>
    </row>
    <row r="70" spans="9:11" ht="12.75">
      <c r="I70" s="38"/>
      <c r="J70" s="38"/>
      <c r="K70" s="38"/>
    </row>
    <row r="71" spans="9:11" ht="12.75">
      <c r="I71" s="38"/>
      <c r="J71" s="38"/>
      <c r="K71" s="38"/>
    </row>
    <row r="72" spans="9:11" ht="12.75">
      <c r="I72" s="38"/>
      <c r="J72" s="38"/>
      <c r="K72" s="38"/>
    </row>
    <row r="73" spans="9:11" ht="12.75">
      <c r="I73" s="38"/>
      <c r="J73" s="38"/>
      <c r="K73" s="38"/>
    </row>
    <row r="74" spans="9:11" ht="12.75">
      <c r="I74" s="38"/>
      <c r="J74" s="38"/>
      <c r="K74" s="38"/>
    </row>
    <row r="75" spans="9:11" ht="12.75">
      <c r="I75" s="38"/>
      <c r="J75" s="38"/>
      <c r="K75" s="38"/>
    </row>
    <row r="76" spans="9:11" ht="12.75">
      <c r="I76" s="38"/>
      <c r="J76" s="38"/>
      <c r="K76" s="38"/>
    </row>
    <row r="77" spans="9:11" ht="12.75">
      <c r="I77" s="38"/>
      <c r="J77" s="38"/>
      <c r="K77" s="38"/>
    </row>
    <row r="78" spans="9:11" ht="12.75">
      <c r="I78" s="38"/>
      <c r="J78" s="38"/>
      <c r="K78" s="38"/>
    </row>
    <row r="79" spans="9:11" ht="12.75">
      <c r="I79" s="38"/>
      <c r="J79" s="38"/>
      <c r="K79" s="38"/>
    </row>
    <row r="80" spans="9:11" ht="12.75">
      <c r="I80" s="38"/>
      <c r="J80" s="38"/>
      <c r="K80" s="38"/>
    </row>
    <row r="81" spans="9:11" ht="12.75">
      <c r="I81" s="38"/>
      <c r="J81" s="38"/>
      <c r="K81" s="38"/>
    </row>
    <row r="82" spans="9:11" ht="12.75">
      <c r="I82" s="38"/>
      <c r="J82" s="38"/>
      <c r="K82" s="38"/>
    </row>
    <row r="83" spans="9:11" ht="12.75">
      <c r="I83" s="38"/>
      <c r="J83" s="38"/>
      <c r="K83" s="38"/>
    </row>
    <row r="84" spans="9:11" ht="12.75">
      <c r="I84" s="38"/>
      <c r="J84" s="38"/>
      <c r="K84" s="38"/>
    </row>
    <row r="85" spans="9:11" ht="12.75">
      <c r="I85" s="38"/>
      <c r="J85" s="38"/>
      <c r="K85" s="38"/>
    </row>
    <row r="86" spans="9:11" ht="12.75">
      <c r="I86" s="38"/>
      <c r="J86" s="38"/>
      <c r="K86" s="38"/>
    </row>
    <row r="87" spans="9:11" ht="12.75">
      <c r="I87" s="38"/>
      <c r="J87" s="38"/>
      <c r="K87" s="38"/>
    </row>
    <row r="88" spans="9:11" ht="12.75">
      <c r="I88" s="38"/>
      <c r="J88" s="38"/>
      <c r="K88" s="38"/>
    </row>
    <row r="89" spans="9:11" ht="12.75">
      <c r="I89" s="38"/>
      <c r="J89" s="38"/>
      <c r="K89" s="38"/>
    </row>
    <row r="90" spans="9:11" ht="12.75">
      <c r="I90" s="38"/>
      <c r="J90" s="38"/>
      <c r="K90" s="38"/>
    </row>
    <row r="91" spans="9:11" ht="12.75">
      <c r="I91" s="38"/>
      <c r="J91" s="38"/>
      <c r="K91" s="38"/>
    </row>
    <row r="92" spans="9:11" ht="12.75">
      <c r="I92" s="38"/>
      <c r="J92" s="38"/>
      <c r="K92" s="38"/>
    </row>
    <row r="93" spans="9:11" ht="12.75">
      <c r="I93" s="38"/>
      <c r="J93" s="38"/>
      <c r="K93" s="38"/>
    </row>
    <row r="94" spans="9:11" ht="12.75">
      <c r="I94" s="38"/>
      <c r="J94" s="38"/>
      <c r="K94" s="38"/>
    </row>
    <row r="95" spans="9:11" ht="12.75">
      <c r="I95" s="38"/>
      <c r="J95" s="38"/>
      <c r="K95" s="38"/>
    </row>
    <row r="96" spans="9:11" ht="12.75">
      <c r="I96" s="38"/>
      <c r="J96" s="38"/>
      <c r="K96" s="38"/>
    </row>
    <row r="97" spans="9:11" ht="12.75">
      <c r="I97" s="38"/>
      <c r="J97" s="38"/>
      <c r="K97" s="38"/>
    </row>
    <row r="98" spans="9:11" ht="12.75">
      <c r="I98" s="38"/>
      <c r="J98" s="38"/>
      <c r="K98" s="38"/>
    </row>
    <row r="99" spans="9:11" ht="12.75">
      <c r="I99" s="38"/>
      <c r="J99" s="38"/>
      <c r="K99" s="38"/>
    </row>
    <row r="100" spans="9:11" ht="12.75">
      <c r="I100" s="38"/>
      <c r="J100" s="38"/>
      <c r="K100" s="38"/>
    </row>
    <row r="101" spans="9:11" ht="12.75">
      <c r="I101" s="38"/>
      <c r="J101" s="38"/>
      <c r="K101" s="38"/>
    </row>
    <row r="102" spans="9:11" ht="12.75">
      <c r="I102" s="38"/>
      <c r="J102" s="38"/>
      <c r="K102" s="38"/>
    </row>
    <row r="103" spans="9:11" ht="12.75">
      <c r="I103" s="38"/>
      <c r="J103" s="38"/>
      <c r="K103" s="38"/>
    </row>
    <row r="104" spans="9:11" ht="12.75">
      <c r="I104" s="38"/>
      <c r="J104" s="38"/>
      <c r="K104" s="38"/>
    </row>
    <row r="105" spans="9:11" ht="12.75">
      <c r="I105" s="38"/>
      <c r="J105" s="38"/>
      <c r="K105" s="38"/>
    </row>
    <row r="106" spans="9:11" ht="12.75">
      <c r="I106" s="38"/>
      <c r="J106" s="38"/>
      <c r="K106" s="38"/>
    </row>
  </sheetData>
  <sheetProtection/>
  <mergeCells count="20">
    <mergeCell ref="A50:C50"/>
    <mergeCell ref="A53:B53"/>
    <mergeCell ref="A56:B56"/>
    <mergeCell ref="A59:B59"/>
    <mergeCell ref="A39:H39"/>
    <mergeCell ref="C5:I5"/>
    <mergeCell ref="G8:I8"/>
    <mergeCell ref="A32:H32"/>
    <mergeCell ref="A34:H34"/>
    <mergeCell ref="A36:H36"/>
    <mergeCell ref="J44:K44"/>
    <mergeCell ref="G3:H3"/>
    <mergeCell ref="D44:H44"/>
    <mergeCell ref="M66:U66"/>
    <mergeCell ref="J56:K56"/>
    <mergeCell ref="J59:K59"/>
    <mergeCell ref="J53:K53"/>
    <mergeCell ref="J50:L50"/>
    <mergeCell ref="A30:H30"/>
    <mergeCell ref="D45:H45"/>
  </mergeCells>
  <printOptions/>
  <pageMargins left="0.7874015748031497" right="0" top="0" bottom="0" header="0" footer="0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8.75390625" style="0" customWidth="1"/>
    <col min="3" max="3" width="5.75390625" style="0" customWidth="1"/>
    <col min="4" max="4" width="10.75390625" style="0" customWidth="1"/>
    <col min="5" max="6" width="12.75390625" style="0" customWidth="1"/>
    <col min="7" max="8" width="10.75390625" style="0" customWidth="1"/>
    <col min="9" max="9" width="12.75390625" style="0" customWidth="1"/>
    <col min="10" max="10" width="0" style="0" hidden="1" customWidth="1"/>
  </cols>
  <sheetData>
    <row r="1" spans="9:21" ht="12.75">
      <c r="I1" s="38"/>
      <c r="J1" s="38"/>
      <c r="K1" s="38"/>
      <c r="M1" s="22"/>
      <c r="N1" s="22"/>
      <c r="O1" s="22"/>
      <c r="P1" s="22"/>
      <c r="Q1" s="22"/>
      <c r="R1" s="22"/>
      <c r="S1" s="22"/>
      <c r="T1" s="22"/>
      <c r="U1" s="22"/>
    </row>
    <row r="2" spans="9:21" ht="12.75">
      <c r="I2" s="38"/>
      <c r="J2" s="38"/>
      <c r="K2" s="38"/>
      <c r="M2" s="22"/>
      <c r="N2" s="22"/>
      <c r="O2" s="22"/>
      <c r="P2" s="22"/>
      <c r="Q2" s="22"/>
      <c r="R2" s="22"/>
      <c r="S2" s="22"/>
      <c r="T2" s="22"/>
      <c r="U2" s="22"/>
    </row>
    <row r="3" spans="9:21" ht="12.75">
      <c r="I3" s="38"/>
      <c r="J3" s="38"/>
      <c r="K3" s="38"/>
      <c r="M3" s="22"/>
      <c r="N3" s="22"/>
      <c r="O3" s="22"/>
      <c r="P3" s="22"/>
      <c r="Q3" s="22"/>
      <c r="R3" s="22"/>
      <c r="S3" s="22"/>
      <c r="T3" s="22"/>
      <c r="U3" s="22"/>
    </row>
    <row r="4" spans="1:21" ht="15">
      <c r="A4" s="150" t="s">
        <v>50</v>
      </c>
      <c r="B4" s="150"/>
      <c r="C4" s="150"/>
      <c r="D4" s="150"/>
      <c r="E4" s="150"/>
      <c r="F4" s="150"/>
      <c r="G4" s="150"/>
      <c r="H4" s="63"/>
      <c r="I4" s="38"/>
      <c r="J4" s="38"/>
      <c r="K4" s="38"/>
      <c r="M4" s="22"/>
      <c r="N4" s="22"/>
      <c r="O4" s="22"/>
      <c r="P4" s="22"/>
      <c r="Q4" s="22"/>
      <c r="R4" s="22"/>
      <c r="S4" s="22"/>
      <c r="T4" s="22"/>
      <c r="U4" s="22"/>
    </row>
    <row r="5" spans="1:11" ht="12.75">
      <c r="A5" s="309" t="s">
        <v>49</v>
      </c>
      <c r="B5" s="309"/>
      <c r="C5" s="309"/>
      <c r="D5" s="309"/>
      <c r="E5" s="309"/>
      <c r="F5" s="309"/>
      <c r="G5" s="309"/>
      <c r="H5" s="55"/>
      <c r="I5" s="20"/>
      <c r="J5" s="20"/>
      <c r="K5" s="38"/>
    </row>
    <row r="6" spans="1:11" ht="12.75">
      <c r="A6" s="55"/>
      <c r="B6" s="55"/>
      <c r="C6" s="55"/>
      <c r="D6" s="55"/>
      <c r="E6" s="55"/>
      <c r="F6" s="55"/>
      <c r="G6" s="55"/>
      <c r="H6" s="55"/>
      <c r="I6" s="20"/>
      <c r="J6" s="20"/>
      <c r="K6" s="38"/>
    </row>
    <row r="7" spans="1:11" ht="12.75">
      <c r="A7" s="55"/>
      <c r="B7" s="55"/>
      <c r="C7" s="55"/>
      <c r="D7" s="55"/>
      <c r="E7" s="55"/>
      <c r="F7" s="55"/>
      <c r="G7" s="55"/>
      <c r="H7" s="55"/>
      <c r="I7" s="20"/>
      <c r="J7" s="20"/>
      <c r="K7" s="38"/>
    </row>
    <row r="8" spans="1:11" ht="12.75">
      <c r="A8" s="55"/>
      <c r="B8" s="273" t="s">
        <v>60</v>
      </c>
      <c r="C8" s="273"/>
      <c r="D8" s="273"/>
      <c r="E8" s="273"/>
      <c r="F8" s="273"/>
      <c r="G8" s="55"/>
      <c r="H8" s="55"/>
      <c r="I8" s="20"/>
      <c r="J8" s="20"/>
      <c r="K8" s="38"/>
    </row>
    <row r="9" spans="1:11" ht="12.75">
      <c r="A9" s="173" t="s">
        <v>68</v>
      </c>
      <c r="B9" s="173"/>
      <c r="C9" s="173"/>
      <c r="D9" s="173"/>
      <c r="E9" s="173"/>
      <c r="F9" s="173"/>
      <c r="G9" s="173"/>
      <c r="H9" s="66"/>
      <c r="I9" s="20"/>
      <c r="J9" s="20"/>
      <c r="K9" s="38"/>
    </row>
    <row r="10" spans="1:11" ht="12.75">
      <c r="A10" s="3"/>
      <c r="B10" s="3"/>
      <c r="C10" s="3"/>
      <c r="D10" s="3"/>
      <c r="E10" s="3"/>
      <c r="F10" s="3"/>
      <c r="G10" s="3"/>
      <c r="H10" s="3"/>
      <c r="I10" s="20"/>
      <c r="J10" s="20"/>
      <c r="K10" s="38"/>
    </row>
    <row r="11" spans="1:11" ht="12.75" customHeight="1">
      <c r="A11" s="274" t="s">
        <v>46</v>
      </c>
      <c r="B11" s="274" t="s">
        <v>47</v>
      </c>
      <c r="C11" s="274" t="s">
        <v>0</v>
      </c>
      <c r="D11" s="274" t="s">
        <v>38</v>
      </c>
      <c r="E11" s="277" t="s">
        <v>48</v>
      </c>
      <c r="F11" s="277"/>
      <c r="G11" s="277"/>
      <c r="H11" s="277"/>
      <c r="I11" s="20"/>
      <c r="J11" s="20"/>
      <c r="K11" s="38"/>
    </row>
    <row r="12" spans="1:11" ht="12.75">
      <c r="A12" s="275"/>
      <c r="B12" s="275"/>
      <c r="C12" s="275"/>
      <c r="D12" s="275"/>
      <c r="E12" s="272" t="s">
        <v>1</v>
      </c>
      <c r="F12" s="272"/>
      <c r="G12" s="272" t="s">
        <v>2</v>
      </c>
      <c r="H12" s="272"/>
      <c r="I12" s="20"/>
      <c r="J12" s="20"/>
      <c r="K12" s="38"/>
    </row>
    <row r="13" spans="1:11" ht="12.75">
      <c r="A13" s="276"/>
      <c r="B13" s="276"/>
      <c r="C13" s="276"/>
      <c r="D13" s="276"/>
      <c r="E13" s="167" t="s">
        <v>51</v>
      </c>
      <c r="F13" s="168"/>
      <c r="G13" s="167" t="s">
        <v>51</v>
      </c>
      <c r="H13" s="168"/>
      <c r="I13" s="20"/>
      <c r="J13" s="72"/>
      <c r="K13" s="38"/>
    </row>
    <row r="14" spans="1:14" ht="12.75">
      <c r="A14" s="255" t="s">
        <v>65</v>
      </c>
      <c r="B14" s="248" t="s">
        <v>61</v>
      </c>
      <c r="C14" s="248">
        <v>0</v>
      </c>
      <c r="D14" s="6" t="s">
        <v>3</v>
      </c>
      <c r="E14" s="250">
        <f>236.37*1.02</f>
        <v>241.09740000000002</v>
      </c>
      <c r="F14" s="251"/>
      <c r="G14" s="267">
        <v>152.98</v>
      </c>
      <c r="H14" s="268"/>
      <c r="I14" s="15"/>
      <c r="J14" s="15"/>
      <c r="K14" s="27"/>
      <c r="L14" s="2"/>
      <c r="M14" s="2"/>
      <c r="N14" s="2"/>
    </row>
    <row r="15" spans="1:14" ht="12.75">
      <c r="A15" s="256"/>
      <c r="B15" s="258"/>
      <c r="C15" s="258"/>
      <c r="D15" s="10">
        <v>25</v>
      </c>
      <c r="E15" s="269">
        <f>214.89*1.02</f>
        <v>219.18779999999998</v>
      </c>
      <c r="F15" s="270"/>
      <c r="G15" s="265">
        <v>139.07</v>
      </c>
      <c r="H15" s="266"/>
      <c r="I15" s="15"/>
      <c r="J15" s="15"/>
      <c r="K15" s="27"/>
      <c r="L15" s="2"/>
      <c r="M15" s="2"/>
      <c r="N15" s="2"/>
    </row>
    <row r="16" spans="1:14" ht="12.75">
      <c r="A16" s="256"/>
      <c r="B16" s="258"/>
      <c r="C16" s="258"/>
      <c r="D16" s="10" t="s">
        <v>4</v>
      </c>
      <c r="E16" s="269">
        <f>ROUND(E15*1.2,2)</f>
        <v>263.03</v>
      </c>
      <c r="F16" s="270"/>
      <c r="G16" s="265">
        <v>166.88</v>
      </c>
      <c r="H16" s="266"/>
      <c r="I16" s="15"/>
      <c r="J16" s="15"/>
      <c r="K16" s="27"/>
      <c r="L16" s="2"/>
      <c r="M16" s="2"/>
      <c r="N16" s="2"/>
    </row>
    <row r="17" spans="1:14" ht="12.75">
      <c r="A17" s="256"/>
      <c r="B17" s="258"/>
      <c r="C17" s="249"/>
      <c r="D17" s="8" t="s">
        <v>5</v>
      </c>
      <c r="E17" s="182">
        <f>ROUND(E15*1.3,2)</f>
        <v>284.94</v>
      </c>
      <c r="F17" s="183"/>
      <c r="G17" s="253">
        <f>ROUND(G15*1.3,2)</f>
        <v>180.79</v>
      </c>
      <c r="H17" s="254"/>
      <c r="I17" s="15"/>
      <c r="J17" s="15"/>
      <c r="K17" s="27"/>
      <c r="L17" s="2"/>
      <c r="M17" s="2"/>
      <c r="N17" s="2"/>
    </row>
    <row r="18" spans="1:14" ht="12.75">
      <c r="A18" s="256"/>
      <c r="B18" s="258"/>
      <c r="C18" s="248">
        <v>1</v>
      </c>
      <c r="D18" s="10" t="s">
        <v>3</v>
      </c>
      <c r="E18" s="250">
        <f>181.84*1.02</f>
        <v>185.4768</v>
      </c>
      <c r="F18" s="251"/>
      <c r="G18" s="267">
        <v>117.68</v>
      </c>
      <c r="H18" s="268"/>
      <c r="I18" s="15"/>
      <c r="J18" s="15"/>
      <c r="K18" s="27"/>
      <c r="L18" s="2"/>
      <c r="M18" s="2"/>
      <c r="N18" s="2"/>
    </row>
    <row r="19" spans="1:14" ht="12.75">
      <c r="A19" s="256"/>
      <c r="B19" s="258"/>
      <c r="C19" s="258"/>
      <c r="D19" s="10">
        <v>25</v>
      </c>
      <c r="E19" s="269">
        <f>165.3*1.02</f>
        <v>168.60600000000002</v>
      </c>
      <c r="F19" s="270"/>
      <c r="G19" s="265">
        <v>106.98</v>
      </c>
      <c r="H19" s="266"/>
      <c r="I19" s="15"/>
      <c r="J19" s="15"/>
      <c r="K19" s="27"/>
      <c r="L19" s="2"/>
      <c r="M19" s="2"/>
      <c r="N19" s="2"/>
    </row>
    <row r="20" spans="1:14" ht="12.75">
      <c r="A20" s="256"/>
      <c r="B20" s="258"/>
      <c r="C20" s="258"/>
      <c r="D20" s="10" t="s">
        <v>4</v>
      </c>
      <c r="E20" s="269">
        <f>ROUND(E19*1.2,2)</f>
        <v>202.33</v>
      </c>
      <c r="F20" s="270"/>
      <c r="G20" s="265">
        <f>ROUND(G19*1.2,2)</f>
        <v>128.38</v>
      </c>
      <c r="H20" s="266"/>
      <c r="I20" s="15"/>
      <c r="J20" s="15"/>
      <c r="K20" s="27"/>
      <c r="L20" s="2"/>
      <c r="M20" s="2"/>
      <c r="N20" s="2"/>
    </row>
    <row r="21" spans="1:14" ht="12.75">
      <c r="A21" s="256"/>
      <c r="B21" s="258"/>
      <c r="C21" s="249"/>
      <c r="D21" s="10" t="s">
        <v>5</v>
      </c>
      <c r="E21" s="182">
        <f>ROUND(E19*1.3,2)</f>
        <v>219.19</v>
      </c>
      <c r="F21" s="183"/>
      <c r="G21" s="253">
        <f>ROUND(G19*1.3,2)</f>
        <v>139.07</v>
      </c>
      <c r="H21" s="254"/>
      <c r="I21" s="15"/>
      <c r="J21" s="15"/>
      <c r="K21" s="27"/>
      <c r="L21" s="2"/>
      <c r="M21" s="2"/>
      <c r="N21" s="2"/>
    </row>
    <row r="22" spans="1:14" ht="12.75">
      <c r="A22" s="256"/>
      <c r="B22" s="258"/>
      <c r="C22" s="248">
        <v>2</v>
      </c>
      <c r="D22" s="6" t="s">
        <v>3</v>
      </c>
      <c r="E22" s="250">
        <f>151.52*1.02</f>
        <v>154.55040000000002</v>
      </c>
      <c r="F22" s="251"/>
      <c r="G22" s="267">
        <v>98.07</v>
      </c>
      <c r="H22" s="268"/>
      <c r="I22" s="15"/>
      <c r="J22" s="15"/>
      <c r="K22" s="27"/>
      <c r="L22" s="2"/>
      <c r="M22" s="2"/>
      <c r="N22" s="2"/>
    </row>
    <row r="23" spans="1:14" ht="12.75">
      <c r="A23" s="256"/>
      <c r="B23" s="258"/>
      <c r="C23" s="258"/>
      <c r="D23" s="10">
        <v>25</v>
      </c>
      <c r="E23" s="269">
        <f>137.75*1.02</f>
        <v>140.505</v>
      </c>
      <c r="F23" s="270"/>
      <c r="G23" s="271">
        <v>89.15</v>
      </c>
      <c r="H23" s="266"/>
      <c r="I23" s="15"/>
      <c r="J23" s="15"/>
      <c r="K23" s="27"/>
      <c r="L23" s="2"/>
      <c r="M23" s="2"/>
      <c r="N23" s="64"/>
    </row>
    <row r="24" spans="1:14" ht="12.75">
      <c r="A24" s="256"/>
      <c r="B24" s="258"/>
      <c r="C24" s="258"/>
      <c r="D24" s="10" t="s">
        <v>4</v>
      </c>
      <c r="E24" s="269">
        <f>ROUND(E23*1.2,2)</f>
        <v>168.61</v>
      </c>
      <c r="F24" s="270"/>
      <c r="G24" s="271">
        <f>ROUND(G23*1.2,2)</f>
        <v>106.98</v>
      </c>
      <c r="H24" s="266"/>
      <c r="I24" s="15"/>
      <c r="J24" s="15"/>
      <c r="K24" s="27"/>
      <c r="L24" s="2"/>
      <c r="M24" s="2"/>
      <c r="N24" s="2"/>
    </row>
    <row r="25" spans="1:14" ht="12.75">
      <c r="A25" s="256"/>
      <c r="B25" s="258"/>
      <c r="C25" s="249"/>
      <c r="D25" s="8" t="s">
        <v>5</v>
      </c>
      <c r="E25" s="182">
        <f>ROUND(E23*1.3,2)</f>
        <v>182.66</v>
      </c>
      <c r="F25" s="183"/>
      <c r="G25" s="293">
        <f>ROUND(G23*1.3,2)</f>
        <v>115.9</v>
      </c>
      <c r="H25" s="254"/>
      <c r="I25" s="15"/>
      <c r="J25" s="15"/>
      <c r="K25" s="27"/>
      <c r="L25" s="2"/>
      <c r="M25" s="2"/>
      <c r="N25" s="2"/>
    </row>
    <row r="26" spans="1:14" ht="12.75">
      <c r="A26" s="256"/>
      <c r="B26" s="258"/>
      <c r="C26" s="248">
        <v>3</v>
      </c>
      <c r="D26" s="41" t="s">
        <v>3</v>
      </c>
      <c r="E26" s="250">
        <f>ROUND(E27*1.1,2)</f>
        <v>123.64</v>
      </c>
      <c r="F26" s="251"/>
      <c r="G26" s="292">
        <f>ROUND(G27*1.1,2)</f>
        <v>78.45</v>
      </c>
      <c r="H26" s="268"/>
      <c r="I26" s="15"/>
      <c r="J26" s="15"/>
      <c r="K26" s="27"/>
      <c r="L26" s="2"/>
      <c r="M26" s="2"/>
      <c r="N26" s="2"/>
    </row>
    <row r="27" spans="1:14" ht="12.75">
      <c r="A27" s="256"/>
      <c r="B27" s="258"/>
      <c r="C27" s="258"/>
      <c r="D27" s="41">
        <v>25</v>
      </c>
      <c r="E27" s="269">
        <f>ROUND(E23*0.8,2)</f>
        <v>112.4</v>
      </c>
      <c r="F27" s="270"/>
      <c r="G27" s="271">
        <f>ROUND(G23*0.8,2)</f>
        <v>71.32</v>
      </c>
      <c r="H27" s="266"/>
      <c r="I27" s="15"/>
      <c r="J27" s="15"/>
      <c r="K27" s="27"/>
      <c r="L27" s="2"/>
      <c r="M27" s="2"/>
      <c r="N27" s="2"/>
    </row>
    <row r="28" spans="1:14" ht="12.75">
      <c r="A28" s="256"/>
      <c r="B28" s="258"/>
      <c r="C28" s="258"/>
      <c r="D28" s="41" t="s">
        <v>4</v>
      </c>
      <c r="E28" s="269">
        <f>ROUND(E27*1.2,2)</f>
        <v>134.88</v>
      </c>
      <c r="F28" s="270"/>
      <c r="G28" s="271">
        <f>ROUND(G27*1.2,2)</f>
        <v>85.58</v>
      </c>
      <c r="H28" s="266"/>
      <c r="I28" s="15"/>
      <c r="J28" s="15"/>
      <c r="K28" s="27"/>
      <c r="L28" s="2"/>
      <c r="M28" s="2"/>
      <c r="N28" s="2"/>
    </row>
    <row r="29" spans="1:14" ht="12.75">
      <c r="A29" s="256"/>
      <c r="B29" s="258"/>
      <c r="C29" s="249"/>
      <c r="D29" s="41" t="s">
        <v>5</v>
      </c>
      <c r="E29" s="182">
        <f>ROUND(E27*1.3,2)</f>
        <v>146.12</v>
      </c>
      <c r="F29" s="183"/>
      <c r="G29" s="293">
        <f>ROUND(G27*1.3,2)</f>
        <v>92.72</v>
      </c>
      <c r="H29" s="254"/>
      <c r="I29" s="15"/>
      <c r="J29" s="15"/>
      <c r="K29" s="27"/>
      <c r="L29" s="2"/>
      <c r="M29" s="2"/>
      <c r="N29" s="2"/>
    </row>
    <row r="30" spans="1:14" ht="12.75">
      <c r="A30" s="256"/>
      <c r="B30" s="258"/>
      <c r="C30" s="248">
        <v>4</v>
      </c>
      <c r="D30" s="6" t="s">
        <v>3</v>
      </c>
      <c r="E30" s="250">
        <f>ROUND(E31*1.1,2)</f>
        <v>86.55</v>
      </c>
      <c r="F30" s="251"/>
      <c r="G30" s="292">
        <f>ROUND(G31*1.1,2)</f>
        <v>54.91</v>
      </c>
      <c r="H30" s="268"/>
      <c r="I30" s="15"/>
      <c r="J30" s="15"/>
      <c r="K30" s="27"/>
      <c r="L30" s="2"/>
      <c r="M30" s="2"/>
      <c r="N30" s="2"/>
    </row>
    <row r="31" spans="1:14" ht="12.75">
      <c r="A31" s="256"/>
      <c r="B31" s="258"/>
      <c r="C31" s="258"/>
      <c r="D31" s="10">
        <v>25</v>
      </c>
      <c r="E31" s="269">
        <f>ROUND(E23*0.56,2)</f>
        <v>78.68</v>
      </c>
      <c r="F31" s="270"/>
      <c r="G31" s="271">
        <f>ROUND(G23*0.56,2)</f>
        <v>49.92</v>
      </c>
      <c r="H31" s="266"/>
      <c r="I31" s="15"/>
      <c r="J31" s="15"/>
      <c r="K31" s="27"/>
      <c r="L31" s="2"/>
      <c r="M31" s="2"/>
      <c r="N31" s="2"/>
    </row>
    <row r="32" spans="1:14" ht="12.75">
      <c r="A32" s="256"/>
      <c r="B32" s="258"/>
      <c r="C32" s="258"/>
      <c r="D32" s="10" t="s">
        <v>4</v>
      </c>
      <c r="E32" s="269">
        <f>ROUND(E31*1.2,2)</f>
        <v>94.42</v>
      </c>
      <c r="F32" s="270"/>
      <c r="G32" s="271">
        <f>ROUND(G31*1.2,2)</f>
        <v>59.9</v>
      </c>
      <c r="H32" s="266"/>
      <c r="I32" s="15"/>
      <c r="J32" s="15"/>
      <c r="K32" s="27"/>
      <c r="L32" s="2"/>
      <c r="M32" s="2"/>
      <c r="N32" s="2"/>
    </row>
    <row r="33" spans="1:14" ht="12.75">
      <c r="A33" s="257"/>
      <c r="B33" s="249"/>
      <c r="C33" s="258"/>
      <c r="D33" s="10" t="s">
        <v>5</v>
      </c>
      <c r="E33" s="269">
        <f>ROUND(E31*1.3,2)</f>
        <v>102.28</v>
      </c>
      <c r="F33" s="270"/>
      <c r="G33" s="293">
        <f>ROUND(G31*1.3,2)</f>
        <v>64.9</v>
      </c>
      <c r="H33" s="254"/>
      <c r="I33" s="15"/>
      <c r="J33" s="15"/>
      <c r="K33" s="27"/>
      <c r="L33" s="2"/>
      <c r="M33" s="2"/>
      <c r="N33" s="2"/>
    </row>
    <row r="34" spans="1:14" ht="12.75">
      <c r="A34" s="294" t="s">
        <v>63</v>
      </c>
      <c r="B34" s="280" t="s">
        <v>61</v>
      </c>
      <c r="C34" s="54">
        <v>0</v>
      </c>
      <c r="D34" s="295" t="s">
        <v>59</v>
      </c>
      <c r="E34" s="298">
        <v>293.21</v>
      </c>
      <c r="F34" s="181"/>
      <c r="G34" s="299"/>
      <c r="H34" s="300"/>
      <c r="I34" s="26"/>
      <c r="J34" s="15"/>
      <c r="K34" s="27"/>
      <c r="L34" s="2"/>
      <c r="M34" s="2"/>
      <c r="N34" s="2"/>
    </row>
    <row r="35" spans="1:14" ht="12.75">
      <c r="A35" s="258"/>
      <c r="B35" s="281"/>
      <c r="C35" s="87">
        <v>1</v>
      </c>
      <c r="D35" s="296"/>
      <c r="E35" s="305">
        <v>225.53</v>
      </c>
      <c r="F35" s="306"/>
      <c r="G35" s="301"/>
      <c r="H35" s="302"/>
      <c r="I35" s="26"/>
      <c r="J35" s="26"/>
      <c r="K35" s="27"/>
      <c r="L35" s="2"/>
      <c r="M35" s="2"/>
      <c r="N35" s="2"/>
    </row>
    <row r="36" spans="1:14" ht="12.75">
      <c r="A36" s="258"/>
      <c r="B36" s="281"/>
      <c r="C36" s="87">
        <v>2</v>
      </c>
      <c r="D36" s="296"/>
      <c r="E36" s="307">
        <v>187.95</v>
      </c>
      <c r="F36" s="270"/>
      <c r="G36" s="301"/>
      <c r="H36" s="302"/>
      <c r="I36" s="26"/>
      <c r="J36" s="26"/>
      <c r="K36" s="27"/>
      <c r="L36" s="2"/>
      <c r="M36" s="2"/>
      <c r="N36" s="2"/>
    </row>
    <row r="37" spans="1:14" ht="12.75">
      <c r="A37" s="258"/>
      <c r="B37" s="281"/>
      <c r="C37" s="87">
        <v>3</v>
      </c>
      <c r="D37" s="296"/>
      <c r="E37" s="305">
        <f>ROUND(E36*0.8,2)</f>
        <v>150.36</v>
      </c>
      <c r="F37" s="306"/>
      <c r="G37" s="301"/>
      <c r="H37" s="302"/>
      <c r="I37" s="26"/>
      <c r="J37" s="26"/>
      <c r="K37" s="27"/>
      <c r="L37" s="2"/>
      <c r="M37" s="2"/>
      <c r="N37" s="2"/>
    </row>
    <row r="38" spans="1:14" ht="12.75">
      <c r="A38" s="249"/>
      <c r="B38" s="282"/>
      <c r="C38" s="88">
        <v>4</v>
      </c>
      <c r="D38" s="297"/>
      <c r="E38" s="308">
        <f>ROUND(E36*0.56,2)</f>
        <v>105.25</v>
      </c>
      <c r="F38" s="183"/>
      <c r="G38" s="303"/>
      <c r="H38" s="304"/>
      <c r="I38" s="26"/>
      <c r="J38" s="26"/>
      <c r="K38" s="27"/>
      <c r="L38" s="2"/>
      <c r="M38" s="2"/>
      <c r="N38" s="2"/>
    </row>
    <row r="39" spans="1:14" ht="12.75">
      <c r="A39" s="255" t="s">
        <v>64</v>
      </c>
      <c r="B39" s="248" t="s">
        <v>61</v>
      </c>
      <c r="C39" s="258">
        <v>1</v>
      </c>
      <c r="D39" s="41" t="s">
        <v>58</v>
      </c>
      <c r="E39" s="250">
        <v>232.19</v>
      </c>
      <c r="F39" s="251"/>
      <c r="G39" s="292">
        <v>128.62</v>
      </c>
      <c r="H39" s="268"/>
      <c r="I39" s="26"/>
      <c r="J39" s="26"/>
      <c r="K39" s="27"/>
      <c r="L39" s="2"/>
      <c r="M39" s="2"/>
      <c r="N39" s="2"/>
    </row>
    <row r="40" spans="1:14" ht="12.75">
      <c r="A40" s="256"/>
      <c r="B40" s="258"/>
      <c r="C40" s="249"/>
      <c r="D40" s="41" t="s">
        <v>17</v>
      </c>
      <c r="E40" s="182">
        <v>245.51</v>
      </c>
      <c r="F40" s="183"/>
      <c r="G40" s="293">
        <v>134.24</v>
      </c>
      <c r="H40" s="254"/>
      <c r="I40" s="26"/>
      <c r="J40" s="26"/>
      <c r="K40" s="27"/>
      <c r="L40" s="2"/>
      <c r="M40" s="2"/>
      <c r="N40" s="2"/>
    </row>
    <row r="41" spans="1:14" ht="12.75">
      <c r="A41" s="256"/>
      <c r="B41" s="258"/>
      <c r="C41" s="248">
        <v>2</v>
      </c>
      <c r="D41" s="6" t="s">
        <v>58</v>
      </c>
      <c r="E41" s="250">
        <f>191.57*1.01</f>
        <v>193.4857</v>
      </c>
      <c r="F41" s="251"/>
      <c r="G41" s="292">
        <v>107.18</v>
      </c>
      <c r="H41" s="268"/>
      <c r="I41" s="26"/>
      <c r="J41" s="26"/>
      <c r="K41" s="27"/>
      <c r="L41" s="2"/>
      <c r="M41" s="2"/>
      <c r="N41" s="2"/>
    </row>
    <row r="42" spans="1:14" ht="12.75">
      <c r="A42" s="256"/>
      <c r="B42" s="258"/>
      <c r="C42" s="249"/>
      <c r="D42" s="8" t="s">
        <v>17</v>
      </c>
      <c r="E42" s="182">
        <f>202.57*1.01</f>
        <v>204.5957</v>
      </c>
      <c r="F42" s="183"/>
      <c r="G42" s="293">
        <v>111.87</v>
      </c>
      <c r="H42" s="254"/>
      <c r="I42" s="26"/>
      <c r="J42" s="26"/>
      <c r="K42" s="27"/>
      <c r="L42" s="2"/>
      <c r="M42" s="2"/>
      <c r="N42" s="2"/>
    </row>
    <row r="43" spans="1:14" ht="12.75">
      <c r="A43" s="256"/>
      <c r="B43" s="258"/>
      <c r="C43" s="248">
        <v>3</v>
      </c>
      <c r="D43" s="10" t="s">
        <v>58</v>
      </c>
      <c r="E43" s="250">
        <f>ROUND(E41*0.8,2)</f>
        <v>154.79</v>
      </c>
      <c r="F43" s="251"/>
      <c r="G43" s="290">
        <f>ROUND(G41*0.8,2)</f>
        <v>85.74</v>
      </c>
      <c r="H43" s="291"/>
      <c r="I43" s="26"/>
      <c r="J43" s="26"/>
      <c r="K43" s="27"/>
      <c r="L43" s="2"/>
      <c r="M43" s="2"/>
      <c r="N43" s="2"/>
    </row>
    <row r="44" spans="1:14" ht="12.75">
      <c r="A44" s="256"/>
      <c r="B44" s="258"/>
      <c r="C44" s="249"/>
      <c r="D44" s="10" t="s">
        <v>17</v>
      </c>
      <c r="E44" s="182">
        <f>ROUND(E42*0.8,2)</f>
        <v>163.68</v>
      </c>
      <c r="F44" s="183"/>
      <c r="G44" s="285">
        <f>ROUND(G42*0.8,2)</f>
        <v>89.5</v>
      </c>
      <c r="H44" s="286"/>
      <c r="I44" s="26"/>
      <c r="J44" s="26"/>
      <c r="K44" s="27"/>
      <c r="L44" s="2"/>
      <c r="M44" s="2"/>
      <c r="N44" s="2"/>
    </row>
    <row r="45" spans="1:14" ht="12.75">
      <c r="A45" s="256"/>
      <c r="B45" s="258"/>
      <c r="C45" s="248">
        <v>4</v>
      </c>
      <c r="D45" s="6" t="s">
        <v>58</v>
      </c>
      <c r="E45" s="250">
        <f>ROUND(E41*0.56,5)</f>
        <v>108.35199</v>
      </c>
      <c r="F45" s="251"/>
      <c r="G45" s="290">
        <f>ROUND(G41*0.56,5)</f>
        <v>60.0208</v>
      </c>
      <c r="H45" s="291"/>
      <c r="I45" s="26"/>
      <c r="J45" s="26"/>
      <c r="K45" s="27"/>
      <c r="L45" s="2"/>
      <c r="M45" s="2"/>
      <c r="N45" s="2"/>
    </row>
    <row r="46" spans="1:14" ht="12.75">
      <c r="A46" s="257"/>
      <c r="B46" s="249"/>
      <c r="C46" s="249"/>
      <c r="D46" s="8" t="s">
        <v>17</v>
      </c>
      <c r="E46" s="182">
        <f>ROUND(E42*0.56,5)</f>
        <v>114.57359</v>
      </c>
      <c r="F46" s="183"/>
      <c r="G46" s="285">
        <f>ROUND(G42*0.56,5)</f>
        <v>62.6472</v>
      </c>
      <c r="H46" s="286"/>
      <c r="I46" s="26"/>
      <c r="J46" s="26"/>
      <c r="K46" s="27"/>
      <c r="L46" s="2"/>
      <c r="M46" s="2"/>
      <c r="N46" s="2"/>
    </row>
    <row r="47" spans="1:14" ht="12.75">
      <c r="A47" s="11"/>
      <c r="G47" s="2"/>
      <c r="H47" s="2"/>
      <c r="I47" s="26"/>
      <c r="J47" s="26"/>
      <c r="K47" s="27"/>
      <c r="L47" s="2"/>
      <c r="M47" s="2"/>
      <c r="N47" s="2"/>
    </row>
    <row r="48" spans="1:11" ht="12.75">
      <c r="A48" s="11"/>
      <c r="B48" s="2"/>
      <c r="C48" s="2"/>
      <c r="D48" s="2"/>
      <c r="E48" s="2"/>
      <c r="F48" s="2"/>
      <c r="G48" s="2"/>
      <c r="H48" s="2"/>
      <c r="I48" s="26"/>
      <c r="J48" s="26"/>
      <c r="K48" s="38"/>
    </row>
    <row r="49" spans="1:11" ht="12.75">
      <c r="A49" s="252"/>
      <c r="B49" s="252"/>
      <c r="C49" s="252"/>
      <c r="D49" s="252"/>
      <c r="E49" s="252"/>
      <c r="F49" s="252"/>
      <c r="G49" s="252"/>
      <c r="H49" s="252"/>
      <c r="I49" s="26"/>
      <c r="J49" s="26"/>
      <c r="K49" s="38"/>
    </row>
    <row r="50" spans="1:11" ht="12.75">
      <c r="A50" s="252"/>
      <c r="B50" s="252"/>
      <c r="C50" s="252"/>
      <c r="D50" s="252"/>
      <c r="E50" s="252"/>
      <c r="F50" s="252"/>
      <c r="G50" s="252"/>
      <c r="H50" s="252"/>
      <c r="I50" s="26"/>
      <c r="J50" s="26"/>
      <c r="K50" s="38"/>
    </row>
    <row r="51" spans="1:11" ht="12.75">
      <c r="A51" s="11"/>
      <c r="B51" s="29"/>
      <c r="C51" s="29"/>
      <c r="D51" s="2"/>
      <c r="E51" s="2"/>
      <c r="F51" s="2"/>
      <c r="G51" s="2"/>
      <c r="H51" s="2"/>
      <c r="I51" s="26"/>
      <c r="J51" s="26"/>
      <c r="K51" s="38"/>
    </row>
    <row r="52" spans="1:11" ht="12.75">
      <c r="A52" s="11"/>
      <c r="B52" s="29"/>
      <c r="C52" s="29"/>
      <c r="D52" s="2"/>
      <c r="E52" s="2"/>
      <c r="F52" s="2"/>
      <c r="G52" s="2"/>
      <c r="H52" s="2"/>
      <c r="I52" s="26"/>
      <c r="J52" s="26"/>
      <c r="K52" s="38"/>
    </row>
    <row r="53" spans="1:11" ht="12.75">
      <c r="A53" s="11"/>
      <c r="B53" s="2"/>
      <c r="C53" s="2"/>
      <c r="D53" s="2"/>
      <c r="E53" s="2"/>
      <c r="F53" s="2"/>
      <c r="G53" s="2"/>
      <c r="H53" s="2"/>
      <c r="I53" s="26"/>
      <c r="J53" s="26"/>
      <c r="K53" s="38"/>
    </row>
    <row r="54" spans="1:11" ht="12.75">
      <c r="A54" s="11"/>
      <c r="B54" s="2"/>
      <c r="C54" s="2"/>
      <c r="D54" s="2"/>
      <c r="E54" s="2"/>
      <c r="F54" s="2"/>
      <c r="G54" s="2"/>
      <c r="H54" s="2"/>
      <c r="I54" s="26"/>
      <c r="J54" s="26"/>
      <c r="K54" s="38"/>
    </row>
    <row r="55" spans="1:11" ht="12.75">
      <c r="A55" s="11"/>
      <c r="B55" s="2"/>
      <c r="C55" s="2"/>
      <c r="D55" s="2"/>
      <c r="E55" s="2"/>
      <c r="F55" s="2"/>
      <c r="G55" s="2"/>
      <c r="H55" s="2"/>
      <c r="I55" s="26"/>
      <c r="J55" s="26"/>
      <c r="K55" s="38"/>
    </row>
    <row r="56" spans="1:11" ht="12.75">
      <c r="A56" s="11"/>
      <c r="B56" s="2"/>
      <c r="C56" s="2"/>
      <c r="D56" s="2"/>
      <c r="E56" s="2"/>
      <c r="F56" s="2"/>
      <c r="G56" s="2"/>
      <c r="H56" s="2"/>
      <c r="I56" s="26"/>
      <c r="J56" s="26"/>
      <c r="K56" s="38"/>
    </row>
    <row r="57" spans="1:11" ht="12.75">
      <c r="A57" s="11"/>
      <c r="B57" s="2"/>
      <c r="C57" s="2"/>
      <c r="D57" s="2"/>
      <c r="E57" s="2"/>
      <c r="F57" s="2"/>
      <c r="G57" s="2"/>
      <c r="H57" s="2"/>
      <c r="I57" s="26"/>
      <c r="J57" s="26"/>
      <c r="K57" s="38"/>
    </row>
    <row r="58" spans="1:11" ht="12.75">
      <c r="A58" s="3"/>
      <c r="B58" s="11"/>
      <c r="C58" s="11"/>
      <c r="D58" s="11"/>
      <c r="E58" s="11"/>
      <c r="F58" s="11"/>
      <c r="G58" s="11"/>
      <c r="H58" s="11"/>
      <c r="I58" s="20"/>
      <c r="J58" s="20"/>
      <c r="K58" s="38"/>
    </row>
    <row r="59" spans="1:11" ht="12.75">
      <c r="A59" s="3"/>
      <c r="B59" s="11"/>
      <c r="C59" s="11"/>
      <c r="D59" s="11"/>
      <c r="E59" s="11"/>
      <c r="F59" s="11"/>
      <c r="G59" s="11"/>
      <c r="H59" s="11"/>
      <c r="I59" s="20"/>
      <c r="J59" s="20"/>
      <c r="K59" s="38"/>
    </row>
    <row r="60" spans="1:11" ht="12.75">
      <c r="A60" s="3"/>
      <c r="B60" s="3"/>
      <c r="C60" s="3"/>
      <c r="D60" s="3"/>
      <c r="E60" s="3"/>
      <c r="F60" s="3"/>
      <c r="G60" s="3"/>
      <c r="H60" s="3"/>
      <c r="I60" s="20"/>
      <c r="J60" s="20"/>
      <c r="K60" s="38"/>
    </row>
    <row r="61" spans="1:11" ht="12.75">
      <c r="A61" s="3"/>
      <c r="B61" s="3"/>
      <c r="C61" s="3"/>
      <c r="D61" s="3"/>
      <c r="E61" s="3"/>
      <c r="F61" s="3"/>
      <c r="G61" s="3"/>
      <c r="H61" s="3"/>
      <c r="I61" s="20"/>
      <c r="J61" s="20"/>
      <c r="K61" s="38"/>
    </row>
    <row r="62" spans="1:11" ht="12.75">
      <c r="A62" s="3"/>
      <c r="B62" s="3"/>
      <c r="C62" s="3"/>
      <c r="D62" s="3"/>
      <c r="E62" s="3"/>
      <c r="F62" s="3"/>
      <c r="G62" s="3"/>
      <c r="H62" s="3"/>
      <c r="I62" s="20"/>
      <c r="J62" s="20"/>
      <c r="K62" s="38"/>
    </row>
    <row r="63" spans="1:11" ht="12.75">
      <c r="A63" s="3"/>
      <c r="B63" s="3"/>
      <c r="C63" s="3"/>
      <c r="D63" s="3"/>
      <c r="E63" s="3"/>
      <c r="F63" s="3"/>
      <c r="G63" s="3"/>
      <c r="H63" s="3"/>
      <c r="I63" s="20"/>
      <c r="J63" s="20"/>
      <c r="K63" s="38"/>
    </row>
    <row r="64" spans="1:11" ht="12.75">
      <c r="A64" s="3"/>
      <c r="B64" s="3"/>
      <c r="C64" s="3"/>
      <c r="D64" s="3"/>
      <c r="E64" s="3"/>
      <c r="F64" s="3"/>
      <c r="G64" s="3"/>
      <c r="H64" s="3"/>
      <c r="I64" s="20"/>
      <c r="J64" s="20"/>
      <c r="K64" s="38"/>
    </row>
    <row r="65" spans="1:11" ht="12.75">
      <c r="A65" s="3"/>
      <c r="B65" s="3"/>
      <c r="C65" s="3"/>
      <c r="D65" s="3"/>
      <c r="E65" s="3"/>
      <c r="F65" s="3"/>
      <c r="G65" s="3"/>
      <c r="H65" s="3"/>
      <c r="I65" s="20"/>
      <c r="J65" s="20"/>
      <c r="K65" s="38"/>
    </row>
    <row r="66" spans="1:11" ht="12.75">
      <c r="A66" s="3"/>
      <c r="B66" s="3"/>
      <c r="C66" s="3"/>
      <c r="D66" s="3"/>
      <c r="E66" s="3"/>
      <c r="F66" s="3"/>
      <c r="G66" s="3"/>
      <c r="H66" s="3"/>
      <c r="I66" s="20"/>
      <c r="J66" s="20"/>
      <c r="K66" s="38"/>
    </row>
    <row r="67" spans="1:11" ht="12.75">
      <c r="A67" s="3"/>
      <c r="B67" s="3"/>
      <c r="C67" s="3"/>
      <c r="D67" s="3"/>
      <c r="E67" s="3"/>
      <c r="F67" s="3"/>
      <c r="G67" s="3"/>
      <c r="H67" s="3"/>
      <c r="I67" s="20"/>
      <c r="J67" s="20"/>
      <c r="K67" s="38"/>
    </row>
    <row r="68" spans="1:11" ht="12.75">
      <c r="A68" s="124"/>
      <c r="B68" s="124"/>
      <c r="C68" s="124"/>
      <c r="D68" s="124"/>
      <c r="E68" s="124"/>
      <c r="F68" s="124"/>
      <c r="G68" s="124"/>
      <c r="H68" s="124"/>
      <c r="I68" s="71"/>
      <c r="J68" s="71"/>
      <c r="K68" s="38"/>
    </row>
    <row r="69" spans="1:11" ht="12.75">
      <c r="A69" s="3"/>
      <c r="B69" s="3"/>
      <c r="C69" s="3"/>
      <c r="D69" s="3"/>
      <c r="E69" s="3"/>
      <c r="F69" s="3"/>
      <c r="G69" s="3"/>
      <c r="H69" s="3"/>
      <c r="I69" s="20"/>
      <c r="J69" s="20"/>
      <c r="K69" s="38"/>
    </row>
    <row r="70" spans="1:11" ht="12.75">
      <c r="A70" s="3"/>
      <c r="B70" s="3"/>
      <c r="C70" s="3"/>
      <c r="D70" s="3"/>
      <c r="E70" s="3"/>
      <c r="F70" s="3"/>
      <c r="G70" s="3"/>
      <c r="H70" s="3"/>
      <c r="I70" s="20"/>
      <c r="J70" s="20"/>
      <c r="K70" s="38"/>
    </row>
    <row r="71" spans="1:11" ht="12.75">
      <c r="A71" s="3"/>
      <c r="B71" s="3"/>
      <c r="C71" s="3"/>
      <c r="D71" s="3"/>
      <c r="E71" s="3"/>
      <c r="F71" s="3"/>
      <c r="G71" s="3"/>
      <c r="H71" s="3"/>
      <c r="I71" s="20"/>
      <c r="J71" s="20"/>
      <c r="K71" s="38"/>
    </row>
    <row r="72" spans="1:11" ht="15">
      <c r="A72" s="150" t="s">
        <v>53</v>
      </c>
      <c r="B72" s="150"/>
      <c r="C72" s="150"/>
      <c r="D72" s="150"/>
      <c r="E72" s="150"/>
      <c r="F72" s="150"/>
      <c r="G72" s="150"/>
      <c r="H72" s="63"/>
      <c r="I72" s="20"/>
      <c r="J72" s="20"/>
      <c r="K72" s="38"/>
    </row>
    <row r="73" spans="1:11" ht="12.75">
      <c r="A73" s="172" t="s">
        <v>52</v>
      </c>
      <c r="B73" s="172"/>
      <c r="C73" s="172"/>
      <c r="D73" s="172"/>
      <c r="E73" s="172"/>
      <c r="F73" s="172"/>
      <c r="G73" s="172"/>
      <c r="H73" s="13"/>
      <c r="I73" s="20"/>
      <c r="J73" s="20"/>
      <c r="K73" s="38"/>
    </row>
    <row r="74" spans="9:11" ht="12.75">
      <c r="I74" s="20"/>
      <c r="J74" s="20"/>
      <c r="K74" s="38"/>
    </row>
    <row r="75" spans="9:11" ht="12.75">
      <c r="I75" s="20"/>
      <c r="J75" s="20"/>
      <c r="K75" s="38"/>
    </row>
    <row r="76" spans="1:11" ht="12.75">
      <c r="A76" s="55"/>
      <c r="B76" s="273" t="s">
        <v>69</v>
      </c>
      <c r="C76" s="273"/>
      <c r="D76" s="273"/>
      <c r="E76" s="273"/>
      <c r="F76" s="273"/>
      <c r="G76" s="55"/>
      <c r="H76" s="55"/>
      <c r="I76" s="20"/>
      <c r="J76" s="20"/>
      <c r="K76" s="38"/>
    </row>
    <row r="77" spans="1:11" ht="12.75">
      <c r="A77" s="173" t="s">
        <v>68</v>
      </c>
      <c r="B77" s="173"/>
      <c r="C77" s="173"/>
      <c r="D77" s="173"/>
      <c r="E77" s="173"/>
      <c r="F77" s="173"/>
      <c r="G77" s="173"/>
      <c r="H77" s="66"/>
      <c r="I77" s="20"/>
      <c r="J77" s="20"/>
      <c r="K77" s="38"/>
    </row>
    <row r="78" spans="1:11" ht="12.75">
      <c r="A78" s="18"/>
      <c r="B78" s="18"/>
      <c r="C78" s="18"/>
      <c r="D78" s="18"/>
      <c r="E78" s="18"/>
      <c r="F78" s="18"/>
      <c r="G78" s="18"/>
      <c r="H78" s="18"/>
      <c r="I78" s="20"/>
      <c r="J78" s="20"/>
      <c r="K78" s="38"/>
    </row>
    <row r="79" spans="1:11" ht="12.75">
      <c r="A79" s="274" t="s">
        <v>46</v>
      </c>
      <c r="B79" s="274" t="s">
        <v>47</v>
      </c>
      <c r="C79" s="274" t="s">
        <v>0</v>
      </c>
      <c r="D79" s="274" t="s">
        <v>38</v>
      </c>
      <c r="E79" s="277" t="s">
        <v>48</v>
      </c>
      <c r="F79" s="277"/>
      <c r="G79" s="277"/>
      <c r="H79" s="277"/>
      <c r="I79" s="73"/>
      <c r="J79" s="73"/>
      <c r="K79" s="38"/>
    </row>
    <row r="80" spans="1:11" ht="12.75">
      <c r="A80" s="275"/>
      <c r="B80" s="275"/>
      <c r="C80" s="275"/>
      <c r="D80" s="275"/>
      <c r="E80" s="272" t="s">
        <v>1</v>
      </c>
      <c r="F80" s="272"/>
      <c r="G80" s="272" t="s">
        <v>2</v>
      </c>
      <c r="H80" s="272"/>
      <c r="I80" s="73"/>
      <c r="J80" s="73"/>
      <c r="K80" s="38"/>
    </row>
    <row r="81" spans="1:11" ht="12.75">
      <c r="A81" s="276"/>
      <c r="B81" s="276"/>
      <c r="C81" s="276"/>
      <c r="D81" s="276"/>
      <c r="E81" s="167" t="s">
        <v>51</v>
      </c>
      <c r="F81" s="168"/>
      <c r="G81" s="167" t="s">
        <v>51</v>
      </c>
      <c r="H81" s="168"/>
      <c r="I81" s="74"/>
      <c r="J81" s="74"/>
      <c r="K81" s="38"/>
    </row>
    <row r="82" spans="1:12" ht="12.75">
      <c r="A82" s="255" t="s">
        <v>66</v>
      </c>
      <c r="B82" s="248" t="s">
        <v>67</v>
      </c>
      <c r="C82" s="248">
        <v>1</v>
      </c>
      <c r="D82" s="6" t="s">
        <v>3</v>
      </c>
      <c r="E82" s="250">
        <v>326.99</v>
      </c>
      <c r="F82" s="251"/>
      <c r="G82" s="267">
        <v>232.31</v>
      </c>
      <c r="H82" s="268"/>
      <c r="I82" s="20"/>
      <c r="J82" s="15"/>
      <c r="K82" s="38"/>
      <c r="L82" s="24"/>
    </row>
    <row r="83" spans="1:12" ht="12.75">
      <c r="A83" s="256"/>
      <c r="B83" s="258"/>
      <c r="C83" s="258"/>
      <c r="D83" s="10">
        <v>25</v>
      </c>
      <c r="E83" s="269">
        <v>297.27</v>
      </c>
      <c r="F83" s="270"/>
      <c r="G83" s="265">
        <v>211.19</v>
      </c>
      <c r="H83" s="266"/>
      <c r="I83" s="20"/>
      <c r="J83" s="15"/>
      <c r="K83" s="38"/>
      <c r="L83" s="24"/>
    </row>
    <row r="84" spans="1:12" ht="12.75">
      <c r="A84" s="256"/>
      <c r="B84" s="258"/>
      <c r="C84" s="258"/>
      <c r="D84" s="10" t="s">
        <v>4</v>
      </c>
      <c r="E84" s="269">
        <f>ROUND(E83*1.2,2)</f>
        <v>356.72</v>
      </c>
      <c r="F84" s="270"/>
      <c r="G84" s="265">
        <f>ROUND(G83*1.2,2)</f>
        <v>253.43</v>
      </c>
      <c r="H84" s="266"/>
      <c r="I84" s="20"/>
      <c r="J84" s="15"/>
      <c r="K84" s="38"/>
      <c r="L84" s="25"/>
    </row>
    <row r="85" spans="1:12" ht="12.75">
      <c r="A85" s="256"/>
      <c r="B85" s="258"/>
      <c r="C85" s="249"/>
      <c r="D85" s="10" t="s">
        <v>5</v>
      </c>
      <c r="E85" s="182">
        <f>ROUND(E83*1.3,2)</f>
        <v>386.45</v>
      </c>
      <c r="F85" s="183"/>
      <c r="G85" s="253">
        <f>ROUND(G83*1.3,2)</f>
        <v>274.55</v>
      </c>
      <c r="H85" s="254"/>
      <c r="I85" s="20"/>
      <c r="J85" s="15"/>
      <c r="K85" s="38"/>
      <c r="L85" s="25"/>
    </row>
    <row r="86" spans="1:12" ht="12.75">
      <c r="A86" s="256"/>
      <c r="B86" s="258"/>
      <c r="C86" s="248">
        <v>2</v>
      </c>
      <c r="D86" s="6" t="s">
        <v>3</v>
      </c>
      <c r="E86" s="250">
        <v>272.5</v>
      </c>
      <c r="F86" s="251"/>
      <c r="G86" s="267">
        <v>193.59</v>
      </c>
      <c r="H86" s="268"/>
      <c r="I86" s="20"/>
      <c r="J86" s="15"/>
      <c r="K86" s="38"/>
      <c r="L86" s="24"/>
    </row>
    <row r="87" spans="1:12" ht="12.75">
      <c r="A87" s="256"/>
      <c r="B87" s="258"/>
      <c r="C87" s="258"/>
      <c r="D87" s="10">
        <v>25</v>
      </c>
      <c r="E87" s="269">
        <v>247.72</v>
      </c>
      <c r="F87" s="270"/>
      <c r="G87" s="271">
        <v>175.99</v>
      </c>
      <c r="H87" s="266"/>
      <c r="I87" s="20"/>
      <c r="J87" s="15"/>
      <c r="K87" s="38"/>
      <c r="L87" s="24"/>
    </row>
    <row r="88" spans="1:12" ht="12.75">
      <c r="A88" s="256"/>
      <c r="B88" s="258"/>
      <c r="C88" s="258"/>
      <c r="D88" s="10" t="s">
        <v>4</v>
      </c>
      <c r="E88" s="269">
        <f>ROUND(E87*1.2,2)</f>
        <v>297.26</v>
      </c>
      <c r="F88" s="270"/>
      <c r="G88" s="265">
        <f>ROUND(G87*1.2,2)</f>
        <v>211.19</v>
      </c>
      <c r="H88" s="266"/>
      <c r="I88" s="20"/>
      <c r="J88" s="15"/>
      <c r="K88" s="38"/>
      <c r="L88" s="25"/>
    </row>
    <row r="89" spans="1:12" ht="12.75">
      <c r="A89" s="256"/>
      <c r="B89" s="258"/>
      <c r="C89" s="249"/>
      <c r="D89" s="8" t="s">
        <v>5</v>
      </c>
      <c r="E89" s="182">
        <f>ROUND(E87*1.3,2)</f>
        <v>322.04</v>
      </c>
      <c r="F89" s="183"/>
      <c r="G89" s="253">
        <f>ROUND(G87*1.3,2)</f>
        <v>228.79</v>
      </c>
      <c r="H89" s="254"/>
      <c r="I89" s="20"/>
      <c r="J89" s="15"/>
      <c r="K89" s="38"/>
      <c r="L89" s="25"/>
    </row>
    <row r="90" spans="1:12" ht="12.75">
      <c r="A90" s="256"/>
      <c r="B90" s="258"/>
      <c r="C90" s="248">
        <v>3</v>
      </c>
      <c r="D90" s="10" t="s">
        <v>3</v>
      </c>
      <c r="E90" s="250">
        <f>ROUND(E91*1.1,2)</f>
        <v>218</v>
      </c>
      <c r="F90" s="251"/>
      <c r="G90" s="267">
        <f>ROUND(G91*1.1,2)</f>
        <v>154.87</v>
      </c>
      <c r="H90" s="268"/>
      <c r="I90" s="20"/>
      <c r="J90" s="15"/>
      <c r="K90" s="38"/>
      <c r="L90" s="24"/>
    </row>
    <row r="91" spans="1:12" ht="12.75">
      <c r="A91" s="256"/>
      <c r="B91" s="258"/>
      <c r="C91" s="258"/>
      <c r="D91" s="10">
        <v>25</v>
      </c>
      <c r="E91" s="269">
        <f>ROUND(E87*0.8,2)</f>
        <v>198.18</v>
      </c>
      <c r="F91" s="270"/>
      <c r="G91" s="265">
        <f>ROUND(G87*0.8,2)</f>
        <v>140.79</v>
      </c>
      <c r="H91" s="266"/>
      <c r="I91" s="20"/>
      <c r="J91" s="15"/>
      <c r="K91" s="38"/>
      <c r="L91" s="24"/>
    </row>
    <row r="92" spans="1:12" ht="12.75">
      <c r="A92" s="256"/>
      <c r="B92" s="258"/>
      <c r="C92" s="258"/>
      <c r="D92" s="10" t="s">
        <v>4</v>
      </c>
      <c r="E92" s="269">
        <f>ROUND(E91*1.2,2)</f>
        <v>237.82</v>
      </c>
      <c r="F92" s="270"/>
      <c r="G92" s="265">
        <f>ROUND(G91*1.2,2)</f>
        <v>168.95</v>
      </c>
      <c r="H92" s="266"/>
      <c r="I92" s="20"/>
      <c r="J92" s="15"/>
      <c r="K92" s="38"/>
      <c r="L92" s="25"/>
    </row>
    <row r="93" spans="1:12" ht="12.75">
      <c r="A93" s="257"/>
      <c r="B93" s="249"/>
      <c r="C93" s="249"/>
      <c r="D93" s="10" t="s">
        <v>5</v>
      </c>
      <c r="E93" s="182">
        <f>ROUND(E91*1.3,2)</f>
        <v>257.63</v>
      </c>
      <c r="F93" s="183"/>
      <c r="G93" s="253">
        <f>ROUND(G91*1.3,2)</f>
        <v>183.03</v>
      </c>
      <c r="H93" s="254"/>
      <c r="I93" s="20"/>
      <c r="J93" s="15"/>
      <c r="K93" s="38"/>
      <c r="L93" s="25"/>
    </row>
    <row r="94" spans="1:11" ht="12.75">
      <c r="A94" s="255" t="s">
        <v>62</v>
      </c>
      <c r="B94" s="248" t="s">
        <v>67</v>
      </c>
      <c r="C94" s="287">
        <v>1</v>
      </c>
      <c r="D94" s="6" t="s">
        <v>4</v>
      </c>
      <c r="E94" s="250">
        <v>309.11</v>
      </c>
      <c r="F94" s="251"/>
      <c r="G94" s="259"/>
      <c r="H94" s="260"/>
      <c r="I94" s="20"/>
      <c r="J94" s="15"/>
      <c r="K94" s="38"/>
    </row>
    <row r="95" spans="1:11" ht="12.75">
      <c r="A95" s="256"/>
      <c r="B95" s="258"/>
      <c r="C95" s="288"/>
      <c r="D95" s="10" t="s">
        <v>6</v>
      </c>
      <c r="E95" s="269">
        <v>327.18</v>
      </c>
      <c r="F95" s="270"/>
      <c r="G95" s="261"/>
      <c r="H95" s="262"/>
      <c r="I95" s="26"/>
      <c r="J95" s="26"/>
      <c r="K95" s="38"/>
    </row>
    <row r="96" spans="1:11" ht="12.75">
      <c r="A96" s="256"/>
      <c r="B96" s="258"/>
      <c r="C96" s="289"/>
      <c r="D96" s="8" t="s">
        <v>23</v>
      </c>
      <c r="E96" s="182">
        <v>346.04</v>
      </c>
      <c r="F96" s="183"/>
      <c r="G96" s="261"/>
      <c r="H96" s="262"/>
      <c r="I96" s="26"/>
      <c r="J96" s="26"/>
      <c r="K96" s="38"/>
    </row>
    <row r="97" spans="1:11" ht="12.75">
      <c r="A97" s="256"/>
      <c r="B97" s="258"/>
      <c r="C97" s="287">
        <v>2</v>
      </c>
      <c r="D97" s="6" t="s">
        <v>4</v>
      </c>
      <c r="E97" s="250">
        <v>257.59</v>
      </c>
      <c r="F97" s="251"/>
      <c r="G97" s="261"/>
      <c r="H97" s="262"/>
      <c r="I97" s="26"/>
      <c r="J97" s="26"/>
      <c r="K97" s="38"/>
    </row>
    <row r="98" spans="1:11" ht="12.75">
      <c r="A98" s="256"/>
      <c r="B98" s="258"/>
      <c r="C98" s="288"/>
      <c r="D98" s="10" t="s">
        <v>6</v>
      </c>
      <c r="E98" s="269">
        <v>272.65</v>
      </c>
      <c r="F98" s="270"/>
      <c r="G98" s="261"/>
      <c r="H98" s="262"/>
      <c r="I98" s="26"/>
      <c r="J98" s="26"/>
      <c r="K98" s="38"/>
    </row>
    <row r="99" spans="1:11" ht="12.75">
      <c r="A99" s="256"/>
      <c r="B99" s="258"/>
      <c r="C99" s="289"/>
      <c r="D99" s="8" t="s">
        <v>23</v>
      </c>
      <c r="E99" s="182">
        <v>288.37</v>
      </c>
      <c r="F99" s="183"/>
      <c r="G99" s="261"/>
      <c r="H99" s="262"/>
      <c r="I99" s="75"/>
      <c r="J99" s="26"/>
      <c r="K99" s="38"/>
    </row>
    <row r="100" spans="1:11" ht="12.75">
      <c r="A100" s="256"/>
      <c r="B100" s="258"/>
      <c r="C100" s="287">
        <v>3</v>
      </c>
      <c r="D100" s="10" t="s">
        <v>4</v>
      </c>
      <c r="E100" s="250">
        <f>ROUND(E97*0.8,2)</f>
        <v>206.07</v>
      </c>
      <c r="F100" s="251"/>
      <c r="G100" s="261"/>
      <c r="H100" s="262"/>
      <c r="I100" s="27"/>
      <c r="J100" s="27"/>
      <c r="K100" s="38"/>
    </row>
    <row r="101" spans="1:11" ht="12.75">
      <c r="A101" s="256"/>
      <c r="B101" s="258"/>
      <c r="C101" s="288"/>
      <c r="D101" s="10" t="s">
        <v>6</v>
      </c>
      <c r="E101" s="269">
        <f>ROUND(E98*0.8,2)</f>
        <v>218.12</v>
      </c>
      <c r="F101" s="270"/>
      <c r="G101" s="261"/>
      <c r="H101" s="262"/>
      <c r="I101" s="26"/>
      <c r="J101" s="26"/>
      <c r="K101" s="38"/>
    </row>
    <row r="102" spans="1:11" ht="12.75">
      <c r="A102" s="257"/>
      <c r="B102" s="249"/>
      <c r="C102" s="288"/>
      <c r="D102" s="8" t="s">
        <v>23</v>
      </c>
      <c r="E102" s="182">
        <f>ROUND(E99*0.8,2)</f>
        <v>230.7</v>
      </c>
      <c r="F102" s="183"/>
      <c r="G102" s="263"/>
      <c r="H102" s="264"/>
      <c r="I102" s="26"/>
      <c r="J102" s="26"/>
      <c r="K102" s="38"/>
    </row>
    <row r="103" spans="1:11" ht="12.75">
      <c r="A103" s="255" t="s">
        <v>64</v>
      </c>
      <c r="B103" s="280" t="s">
        <v>67</v>
      </c>
      <c r="C103" s="5">
        <v>1</v>
      </c>
      <c r="D103" s="274" t="s">
        <v>7</v>
      </c>
      <c r="E103" s="259"/>
      <c r="F103" s="260"/>
      <c r="G103" s="283">
        <v>252.49</v>
      </c>
      <c r="H103" s="284"/>
      <c r="I103" s="26"/>
      <c r="J103" s="26"/>
      <c r="K103" s="38"/>
    </row>
    <row r="104" spans="1:11" ht="12.75">
      <c r="A104" s="256"/>
      <c r="B104" s="281"/>
      <c r="C104" s="7">
        <v>2</v>
      </c>
      <c r="D104" s="275"/>
      <c r="E104" s="261"/>
      <c r="F104" s="262"/>
      <c r="G104" s="271">
        <v>210.41</v>
      </c>
      <c r="H104" s="266"/>
      <c r="I104" s="26"/>
      <c r="J104" s="26"/>
      <c r="K104" s="38"/>
    </row>
    <row r="105" spans="1:11" ht="12.75">
      <c r="A105" s="257"/>
      <c r="B105" s="282"/>
      <c r="C105" s="9">
        <v>3</v>
      </c>
      <c r="D105" s="276"/>
      <c r="E105" s="263"/>
      <c r="F105" s="264"/>
      <c r="G105" s="285">
        <f>ROUND(G104*0.8,2)</f>
        <v>168.33</v>
      </c>
      <c r="H105" s="286"/>
      <c r="I105" s="26"/>
      <c r="J105" s="26"/>
      <c r="K105" s="38"/>
    </row>
    <row r="106" spans="7:11" ht="12.75">
      <c r="G106" s="3"/>
      <c r="H106" s="3"/>
      <c r="I106" s="26"/>
      <c r="J106" s="26"/>
      <c r="K106" s="38"/>
    </row>
    <row r="107" spans="1:11" ht="12.75">
      <c r="A107" s="2"/>
      <c r="B107" s="2"/>
      <c r="C107" s="2"/>
      <c r="D107" s="2"/>
      <c r="E107" s="2"/>
      <c r="F107" s="2"/>
      <c r="G107" s="11"/>
      <c r="H107" s="11"/>
      <c r="I107" s="38"/>
      <c r="J107" s="38"/>
      <c r="K107" s="38"/>
    </row>
    <row r="108" spans="1:11" ht="12.75">
      <c r="A108" s="252"/>
      <c r="B108" s="252"/>
      <c r="C108" s="252"/>
      <c r="D108" s="252"/>
      <c r="E108" s="252"/>
      <c r="F108" s="252"/>
      <c r="G108" s="252"/>
      <c r="H108" s="252"/>
      <c r="I108" s="38"/>
      <c r="J108" s="38"/>
      <c r="K108" s="38"/>
    </row>
    <row r="109" spans="1:11" ht="12.75">
      <c r="A109" s="252"/>
      <c r="B109" s="252"/>
      <c r="C109" s="252"/>
      <c r="D109" s="252"/>
      <c r="E109" s="252"/>
      <c r="F109" s="252"/>
      <c r="G109" s="252"/>
      <c r="H109" s="252"/>
      <c r="I109" s="38"/>
      <c r="J109" s="38"/>
      <c r="K109" s="38"/>
    </row>
    <row r="110" spans="1:11" ht="12.75">
      <c r="A110" s="4"/>
      <c r="B110" s="4"/>
      <c r="C110" s="2"/>
      <c r="D110" s="2"/>
      <c r="E110" s="2"/>
      <c r="F110" s="2"/>
      <c r="G110" s="11"/>
      <c r="H110" s="11"/>
      <c r="I110" s="20"/>
      <c r="J110" s="20"/>
      <c r="K110" s="38"/>
    </row>
    <row r="111" spans="1:11" ht="12.75">
      <c r="A111" s="2"/>
      <c r="B111" s="2"/>
      <c r="C111" s="2"/>
      <c r="D111" s="2"/>
      <c r="E111" s="2"/>
      <c r="F111" s="2"/>
      <c r="G111" s="11"/>
      <c r="H111" s="11"/>
      <c r="I111" s="20"/>
      <c r="J111" s="20"/>
      <c r="K111" s="38"/>
    </row>
    <row r="112" spans="7:11" ht="12.75">
      <c r="G112" s="3"/>
      <c r="H112" s="3"/>
      <c r="I112" s="20"/>
      <c r="J112" s="20"/>
      <c r="K112" s="38"/>
    </row>
    <row r="113" spans="7:11" ht="12.75">
      <c r="G113" s="3"/>
      <c r="H113" s="3"/>
      <c r="I113" s="20"/>
      <c r="J113" s="20"/>
      <c r="K113" s="38"/>
    </row>
    <row r="114" spans="7:11" ht="12.75">
      <c r="G114" s="3"/>
      <c r="H114" s="3"/>
      <c r="I114" s="20"/>
      <c r="J114" s="20"/>
      <c r="K114" s="38"/>
    </row>
    <row r="115" spans="7:11" ht="12.75">
      <c r="G115" s="3"/>
      <c r="H115" s="3"/>
      <c r="I115" s="20"/>
      <c r="J115" s="20"/>
      <c r="K115" s="38"/>
    </row>
    <row r="116" spans="7:11" ht="12.75">
      <c r="G116" s="3"/>
      <c r="H116" s="3"/>
      <c r="I116" s="20"/>
      <c r="J116" s="20"/>
      <c r="K116" s="38"/>
    </row>
    <row r="117" spans="7:11" ht="12.75">
      <c r="G117" s="3"/>
      <c r="H117" s="3"/>
      <c r="I117" s="20"/>
      <c r="J117" s="20"/>
      <c r="K117" s="38"/>
    </row>
    <row r="118" spans="7:11" ht="12.75">
      <c r="G118" s="3"/>
      <c r="H118" s="3"/>
      <c r="I118" s="20"/>
      <c r="J118" s="20"/>
      <c r="K118" s="38"/>
    </row>
    <row r="119" spans="7:11" ht="12.75">
      <c r="G119" s="3"/>
      <c r="H119" s="3"/>
      <c r="I119" s="20"/>
      <c r="J119" s="20"/>
      <c r="K119" s="38"/>
    </row>
    <row r="120" spans="7:11" ht="12.75">
      <c r="G120" s="3"/>
      <c r="H120" s="3"/>
      <c r="I120" s="20"/>
      <c r="J120" s="20"/>
      <c r="K120" s="38"/>
    </row>
    <row r="121" spans="7:11" ht="12.75">
      <c r="G121" s="3"/>
      <c r="H121" s="3"/>
      <c r="I121" s="20"/>
      <c r="J121" s="20"/>
      <c r="K121" s="38"/>
    </row>
    <row r="122" spans="7:11" ht="12.75">
      <c r="G122" s="3"/>
      <c r="H122" s="3"/>
      <c r="I122" s="20"/>
      <c r="J122" s="20"/>
      <c r="K122" s="38"/>
    </row>
    <row r="123" spans="7:11" ht="12.75">
      <c r="G123" s="3"/>
      <c r="H123" s="3"/>
      <c r="I123" s="20"/>
      <c r="J123" s="20"/>
      <c r="K123" s="38"/>
    </row>
    <row r="124" spans="7:11" ht="12.75">
      <c r="G124" s="3"/>
      <c r="H124" s="3"/>
      <c r="I124" s="20"/>
      <c r="J124" s="20"/>
      <c r="K124" s="38"/>
    </row>
    <row r="125" spans="7:11" ht="12.75">
      <c r="G125" s="3"/>
      <c r="H125" s="3"/>
      <c r="I125" s="20"/>
      <c r="J125" s="20"/>
      <c r="K125" s="38"/>
    </row>
    <row r="126" spans="7:11" ht="12.75">
      <c r="G126" s="3"/>
      <c r="H126" s="3"/>
      <c r="I126" s="20"/>
      <c r="J126" s="20"/>
      <c r="K126" s="38"/>
    </row>
    <row r="127" spans="7:11" ht="12.75">
      <c r="G127" s="3"/>
      <c r="H127" s="3"/>
      <c r="I127" s="20"/>
      <c r="J127" s="20"/>
      <c r="K127" s="38"/>
    </row>
    <row r="128" spans="7:11" ht="12.75">
      <c r="G128" s="3"/>
      <c r="H128" s="3"/>
      <c r="I128" s="20"/>
      <c r="J128" s="20"/>
      <c r="K128" s="38"/>
    </row>
    <row r="129" spans="7:11" ht="12.75">
      <c r="G129" s="3"/>
      <c r="H129" s="3"/>
      <c r="I129" s="20"/>
      <c r="J129" s="20"/>
      <c r="K129" s="38"/>
    </row>
    <row r="130" spans="7:11" ht="12.75">
      <c r="G130" s="3"/>
      <c r="H130" s="3"/>
      <c r="I130" s="20"/>
      <c r="J130" s="20"/>
      <c r="K130" s="38"/>
    </row>
    <row r="131" spans="7:11" ht="12.75">
      <c r="G131" s="3"/>
      <c r="H131" s="3"/>
      <c r="I131" s="20"/>
      <c r="J131" s="20"/>
      <c r="K131" s="38"/>
    </row>
    <row r="132" spans="7:11" ht="12.75">
      <c r="G132" s="3"/>
      <c r="H132" s="3"/>
      <c r="I132" s="20"/>
      <c r="J132" s="20"/>
      <c r="K132" s="38"/>
    </row>
    <row r="133" spans="7:11" ht="12.75">
      <c r="G133" s="3"/>
      <c r="H133" s="3"/>
      <c r="I133" s="20"/>
      <c r="J133" s="20"/>
      <c r="K133" s="38"/>
    </row>
    <row r="134" spans="7:11" ht="12.75">
      <c r="G134" s="3"/>
      <c r="H134" s="3"/>
      <c r="I134" s="20"/>
      <c r="J134" s="20"/>
      <c r="K134" s="38"/>
    </row>
    <row r="135" spans="7:11" ht="12.75">
      <c r="G135" s="3"/>
      <c r="H135" s="3"/>
      <c r="I135" s="20"/>
      <c r="J135" s="20"/>
      <c r="K135" s="38"/>
    </row>
    <row r="136" spans="7:11" ht="12.75">
      <c r="G136" s="3"/>
      <c r="H136" s="3"/>
      <c r="I136" s="20"/>
      <c r="J136" s="20"/>
      <c r="K136" s="38"/>
    </row>
    <row r="137" spans="1:11" ht="15">
      <c r="A137" s="278" t="s">
        <v>54</v>
      </c>
      <c r="B137" s="278"/>
      <c r="C137" s="278"/>
      <c r="D137" s="278"/>
      <c r="E137" s="278"/>
      <c r="F137" s="278"/>
      <c r="G137" s="278"/>
      <c r="H137" s="65"/>
      <c r="I137" s="20"/>
      <c r="J137" s="20"/>
      <c r="K137" s="38"/>
    </row>
    <row r="138" spans="1:11" ht="12.75">
      <c r="A138" s="279" t="s">
        <v>55</v>
      </c>
      <c r="B138" s="279"/>
      <c r="C138" s="279"/>
      <c r="D138" s="279"/>
      <c r="E138" s="279"/>
      <c r="F138" s="279"/>
      <c r="G138" s="279"/>
      <c r="H138" s="16"/>
      <c r="I138" s="20"/>
      <c r="J138" s="20"/>
      <c r="K138" s="38"/>
    </row>
    <row r="139" spans="7:11" ht="12.75">
      <c r="G139" s="3"/>
      <c r="H139" s="3"/>
      <c r="I139" s="20"/>
      <c r="J139" s="20"/>
      <c r="K139" s="38"/>
    </row>
    <row r="140" spans="7:11" ht="12.75">
      <c r="G140" s="3"/>
      <c r="H140" s="3"/>
      <c r="I140" s="20"/>
      <c r="J140" s="20"/>
      <c r="K140" s="38"/>
    </row>
    <row r="141" spans="1:11" ht="12.75">
      <c r="A141" s="1"/>
      <c r="B141" s="273" t="s">
        <v>56</v>
      </c>
      <c r="C141" s="273"/>
      <c r="D141" s="273"/>
      <c r="E141" s="273"/>
      <c r="F141" s="273"/>
      <c r="G141" s="1"/>
      <c r="H141" s="1"/>
      <c r="I141" s="71"/>
      <c r="J141" s="71"/>
      <c r="K141" s="38"/>
    </row>
    <row r="142" spans="1:11" ht="12.75">
      <c r="A142" s="173" t="s">
        <v>68</v>
      </c>
      <c r="B142" s="173"/>
      <c r="C142" s="173"/>
      <c r="D142" s="173"/>
      <c r="E142" s="173"/>
      <c r="F142" s="173"/>
      <c r="G142" s="173"/>
      <c r="H142" s="66"/>
      <c r="I142" s="71"/>
      <c r="J142" s="71"/>
      <c r="K142" s="38"/>
    </row>
    <row r="143" spans="9:11" ht="12.75">
      <c r="I143" s="20"/>
      <c r="J143" s="20"/>
      <c r="K143" s="38"/>
    </row>
    <row r="144" spans="1:11" ht="12.75">
      <c r="A144" s="274" t="s">
        <v>46</v>
      </c>
      <c r="B144" s="274" t="s">
        <v>47</v>
      </c>
      <c r="C144" s="274" t="s">
        <v>0</v>
      </c>
      <c r="D144" s="274" t="s">
        <v>38</v>
      </c>
      <c r="E144" s="277" t="s">
        <v>48</v>
      </c>
      <c r="F144" s="277"/>
      <c r="G144" s="277"/>
      <c r="H144" s="277"/>
      <c r="I144" s="20"/>
      <c r="J144" s="20"/>
      <c r="K144" s="38"/>
    </row>
    <row r="145" spans="1:11" ht="12.75">
      <c r="A145" s="275"/>
      <c r="B145" s="275"/>
      <c r="C145" s="275"/>
      <c r="D145" s="275"/>
      <c r="E145" s="272" t="s">
        <v>1</v>
      </c>
      <c r="F145" s="272"/>
      <c r="G145" s="272" t="s">
        <v>2</v>
      </c>
      <c r="H145" s="272"/>
      <c r="I145" s="20"/>
      <c r="J145" s="20"/>
      <c r="K145" s="38"/>
    </row>
    <row r="146" spans="1:11" ht="12.75">
      <c r="A146" s="276"/>
      <c r="B146" s="276"/>
      <c r="C146" s="276"/>
      <c r="D146" s="276"/>
      <c r="E146" s="167" t="s">
        <v>51</v>
      </c>
      <c r="F146" s="168"/>
      <c r="G146" s="167" t="s">
        <v>51</v>
      </c>
      <c r="H146" s="168"/>
      <c r="I146" s="20"/>
      <c r="J146" s="20"/>
      <c r="K146" s="38"/>
    </row>
    <row r="147" spans="1:12" ht="12.75">
      <c r="A147" s="255" t="s">
        <v>66</v>
      </c>
      <c r="B147" s="248" t="s">
        <v>67</v>
      </c>
      <c r="C147" s="248">
        <v>1</v>
      </c>
      <c r="D147" s="6" t="s">
        <v>3</v>
      </c>
      <c r="E147" s="250">
        <v>164.26</v>
      </c>
      <c r="F147" s="251"/>
      <c r="G147" s="267">
        <v>102.62</v>
      </c>
      <c r="H147" s="268"/>
      <c r="I147" s="15"/>
      <c r="J147" s="15"/>
      <c r="K147" s="38"/>
      <c r="L147" s="24"/>
    </row>
    <row r="148" spans="1:13" ht="12.75">
      <c r="A148" s="256"/>
      <c r="B148" s="258"/>
      <c r="C148" s="258"/>
      <c r="D148" s="10">
        <v>25</v>
      </c>
      <c r="E148" s="269">
        <v>149.33</v>
      </c>
      <c r="F148" s="270"/>
      <c r="G148" s="265">
        <v>93.29</v>
      </c>
      <c r="H148" s="266"/>
      <c r="I148" s="15"/>
      <c r="J148" s="15"/>
      <c r="K148" s="38"/>
      <c r="L148" s="24"/>
      <c r="M148" s="2"/>
    </row>
    <row r="149" spans="1:13" ht="12.75">
      <c r="A149" s="256"/>
      <c r="B149" s="258"/>
      <c r="C149" s="258"/>
      <c r="D149" s="10" t="s">
        <v>4</v>
      </c>
      <c r="E149" s="269">
        <f>ROUND(E148*1.2,2)</f>
        <v>179.2</v>
      </c>
      <c r="F149" s="270"/>
      <c r="G149" s="265">
        <f>ROUND(G148*1.2,2)</f>
        <v>111.95</v>
      </c>
      <c r="H149" s="266"/>
      <c r="I149" s="15"/>
      <c r="J149" s="15"/>
      <c r="K149" s="38"/>
      <c r="L149" s="25"/>
      <c r="M149" s="2"/>
    </row>
    <row r="150" spans="1:12" ht="12.75">
      <c r="A150" s="256"/>
      <c r="B150" s="258"/>
      <c r="C150" s="249"/>
      <c r="D150" s="10" t="s">
        <v>5</v>
      </c>
      <c r="E150" s="182">
        <f>ROUND(E148*1.3,2)</f>
        <v>194.13</v>
      </c>
      <c r="F150" s="183"/>
      <c r="G150" s="253">
        <f>ROUND(G148*1.3,2)</f>
        <v>121.28</v>
      </c>
      <c r="H150" s="254"/>
      <c r="I150" s="15"/>
      <c r="J150" s="15"/>
      <c r="K150" s="38"/>
      <c r="L150" s="25"/>
    </row>
    <row r="151" spans="1:12" ht="12.75">
      <c r="A151" s="256"/>
      <c r="B151" s="258"/>
      <c r="C151" s="248">
        <v>2</v>
      </c>
      <c r="D151" s="6" t="s">
        <v>3</v>
      </c>
      <c r="E151" s="250">
        <v>136.89</v>
      </c>
      <c r="F151" s="251"/>
      <c r="G151" s="267">
        <v>85.51</v>
      </c>
      <c r="H151" s="268"/>
      <c r="I151" s="15"/>
      <c r="J151" s="15"/>
      <c r="K151" s="38"/>
      <c r="L151" s="24"/>
    </row>
    <row r="152" spans="1:12" ht="12.75">
      <c r="A152" s="256"/>
      <c r="B152" s="258"/>
      <c r="C152" s="258"/>
      <c r="D152" s="10">
        <v>25</v>
      </c>
      <c r="E152" s="269">
        <v>124.44</v>
      </c>
      <c r="F152" s="270"/>
      <c r="G152" s="271">
        <v>77.74</v>
      </c>
      <c r="H152" s="266"/>
      <c r="I152" s="15"/>
      <c r="J152" s="15"/>
      <c r="K152" s="38"/>
      <c r="L152" s="24"/>
    </row>
    <row r="153" spans="1:12" ht="12.75">
      <c r="A153" s="256"/>
      <c r="B153" s="258"/>
      <c r="C153" s="258"/>
      <c r="D153" s="10" t="s">
        <v>4</v>
      </c>
      <c r="E153" s="269">
        <f>ROUND(E152*1.2,2)</f>
        <v>149.33</v>
      </c>
      <c r="F153" s="270"/>
      <c r="G153" s="265">
        <f>ROUND(G152*1.2,2)</f>
        <v>93.29</v>
      </c>
      <c r="H153" s="266"/>
      <c r="I153" s="15"/>
      <c r="J153" s="15"/>
      <c r="K153" s="38"/>
      <c r="L153" s="25"/>
    </row>
    <row r="154" spans="1:12" ht="12.75">
      <c r="A154" s="256"/>
      <c r="B154" s="258"/>
      <c r="C154" s="249"/>
      <c r="D154" s="8" t="s">
        <v>5</v>
      </c>
      <c r="E154" s="182">
        <f>ROUND(E152*1.3,2)</f>
        <v>161.77</v>
      </c>
      <c r="F154" s="183"/>
      <c r="G154" s="253">
        <f>ROUND(G152*1.3,2)</f>
        <v>101.06</v>
      </c>
      <c r="H154" s="254"/>
      <c r="I154" s="15"/>
      <c r="J154" s="15"/>
      <c r="K154" s="38"/>
      <c r="L154" s="25"/>
    </row>
    <row r="155" spans="1:12" ht="12.75">
      <c r="A155" s="256"/>
      <c r="B155" s="258"/>
      <c r="C155" s="248">
        <v>3</v>
      </c>
      <c r="D155" s="10" t="s">
        <v>3</v>
      </c>
      <c r="E155" s="250">
        <f>ROUND(E156*1.1,2)</f>
        <v>109.51</v>
      </c>
      <c r="F155" s="251"/>
      <c r="G155" s="267">
        <f>ROUND(G156*1.1,2)</f>
        <v>68.41</v>
      </c>
      <c r="H155" s="268"/>
      <c r="I155" s="15"/>
      <c r="J155" s="15"/>
      <c r="K155" s="38"/>
      <c r="L155" s="24"/>
    </row>
    <row r="156" spans="1:12" ht="12.75">
      <c r="A156" s="256"/>
      <c r="B156" s="258"/>
      <c r="C156" s="258"/>
      <c r="D156" s="10">
        <v>25</v>
      </c>
      <c r="E156" s="269">
        <f>ROUND(E152*0.8,2)</f>
        <v>99.55</v>
      </c>
      <c r="F156" s="270"/>
      <c r="G156" s="265">
        <f>ROUND(G152*0.8,2)</f>
        <v>62.19</v>
      </c>
      <c r="H156" s="266"/>
      <c r="I156" s="15"/>
      <c r="J156" s="15"/>
      <c r="K156" s="38"/>
      <c r="L156" s="24"/>
    </row>
    <row r="157" spans="1:12" ht="12.75">
      <c r="A157" s="256"/>
      <c r="B157" s="258"/>
      <c r="C157" s="258"/>
      <c r="D157" s="10" t="s">
        <v>4</v>
      </c>
      <c r="E157" s="269">
        <f>ROUND(E156*1.2,2)</f>
        <v>119.46</v>
      </c>
      <c r="F157" s="270"/>
      <c r="G157" s="265">
        <f>ROUND(G156*1.2,2)</f>
        <v>74.63</v>
      </c>
      <c r="H157" s="266"/>
      <c r="I157" s="15"/>
      <c r="J157" s="15"/>
      <c r="K157" s="38"/>
      <c r="L157" s="25"/>
    </row>
    <row r="158" spans="1:12" ht="12.75">
      <c r="A158" s="257"/>
      <c r="B158" s="249"/>
      <c r="C158" s="249"/>
      <c r="D158" s="10" t="s">
        <v>5</v>
      </c>
      <c r="E158" s="182">
        <f>ROUND(E156*1.3,2)</f>
        <v>129.42</v>
      </c>
      <c r="F158" s="183"/>
      <c r="G158" s="253">
        <f>ROUND(G156*1.3,2)</f>
        <v>80.85</v>
      </c>
      <c r="H158" s="254"/>
      <c r="I158" s="15"/>
      <c r="J158" s="15"/>
      <c r="K158" s="38"/>
      <c r="L158" s="25"/>
    </row>
    <row r="159" spans="1:11" ht="14.25" customHeight="1">
      <c r="A159" s="255" t="s">
        <v>70</v>
      </c>
      <c r="B159" s="248" t="s">
        <v>67</v>
      </c>
      <c r="C159" s="248">
        <v>1</v>
      </c>
      <c r="D159" s="48" t="s">
        <v>13</v>
      </c>
      <c r="E159" s="250">
        <v>235.83</v>
      </c>
      <c r="F159" s="251"/>
      <c r="G159" s="259"/>
      <c r="H159" s="260"/>
      <c r="I159" s="20"/>
      <c r="J159" s="15"/>
      <c r="K159" s="38"/>
    </row>
    <row r="160" spans="1:11" ht="14.25" customHeight="1">
      <c r="A160" s="256"/>
      <c r="B160" s="258"/>
      <c r="C160" s="249"/>
      <c r="D160" s="41" t="s">
        <v>14</v>
      </c>
      <c r="E160" s="182">
        <v>248.88</v>
      </c>
      <c r="F160" s="183"/>
      <c r="G160" s="261"/>
      <c r="H160" s="262"/>
      <c r="I160" s="20"/>
      <c r="J160" s="15"/>
      <c r="K160" s="38"/>
    </row>
    <row r="161" spans="1:11" ht="14.25" customHeight="1">
      <c r="A161" s="256"/>
      <c r="B161" s="258"/>
      <c r="C161" s="248">
        <v>2</v>
      </c>
      <c r="D161" s="48" t="s">
        <v>13</v>
      </c>
      <c r="E161" s="250">
        <v>196.52</v>
      </c>
      <c r="F161" s="251"/>
      <c r="G161" s="261"/>
      <c r="H161" s="262"/>
      <c r="I161" s="20"/>
      <c r="J161" s="15"/>
      <c r="K161" s="38"/>
    </row>
    <row r="162" spans="1:11" ht="14.25" customHeight="1">
      <c r="A162" s="256"/>
      <c r="B162" s="258"/>
      <c r="C162" s="249"/>
      <c r="D162" s="49" t="s">
        <v>14</v>
      </c>
      <c r="E162" s="182">
        <v>207.4</v>
      </c>
      <c r="F162" s="183"/>
      <c r="G162" s="261"/>
      <c r="H162" s="262"/>
      <c r="I162" s="20"/>
      <c r="J162" s="15"/>
      <c r="K162" s="38"/>
    </row>
    <row r="163" spans="1:11" ht="14.25" customHeight="1">
      <c r="A163" s="256"/>
      <c r="B163" s="258"/>
      <c r="C163" s="248">
        <v>3</v>
      </c>
      <c r="D163" s="41" t="s">
        <v>13</v>
      </c>
      <c r="E163" s="250">
        <f>ROUND(E161*0.8,2)</f>
        <v>157.22</v>
      </c>
      <c r="F163" s="251"/>
      <c r="G163" s="261"/>
      <c r="H163" s="262"/>
      <c r="I163" s="20"/>
      <c r="J163" s="15"/>
      <c r="K163" s="38"/>
    </row>
    <row r="164" spans="1:11" ht="14.25" customHeight="1">
      <c r="A164" s="257"/>
      <c r="B164" s="249"/>
      <c r="C164" s="249"/>
      <c r="D164" s="49" t="s">
        <v>14</v>
      </c>
      <c r="E164" s="182">
        <f>ROUND(E162*0.8,2)</f>
        <v>165.92</v>
      </c>
      <c r="F164" s="183"/>
      <c r="G164" s="263"/>
      <c r="H164" s="264"/>
      <c r="I164" s="20"/>
      <c r="J164" s="15"/>
      <c r="K164" s="38"/>
    </row>
    <row r="165" spans="7:11" ht="12.75">
      <c r="G165" s="3"/>
      <c r="H165" s="3"/>
      <c r="I165" s="20"/>
      <c r="J165" s="20"/>
      <c r="K165" s="38"/>
    </row>
    <row r="166" spans="7:11" ht="12.75">
      <c r="G166" s="3"/>
      <c r="H166" s="3"/>
      <c r="I166" s="20"/>
      <c r="J166" s="20"/>
      <c r="K166" s="38"/>
    </row>
    <row r="167" spans="7:11" ht="12.75">
      <c r="G167" s="3"/>
      <c r="H167" s="3"/>
      <c r="I167" s="20"/>
      <c r="J167" s="20"/>
      <c r="K167" s="38"/>
    </row>
    <row r="168" spans="7:11" ht="12.75">
      <c r="G168" s="3"/>
      <c r="H168" s="3"/>
      <c r="I168" s="20"/>
      <c r="J168" s="20"/>
      <c r="K168" s="38"/>
    </row>
    <row r="169" spans="2:11" ht="12.75">
      <c r="B169" s="273" t="s">
        <v>57</v>
      </c>
      <c r="C169" s="273"/>
      <c r="D169" s="273"/>
      <c r="E169" s="273"/>
      <c r="F169" s="273"/>
      <c r="G169" s="3"/>
      <c r="H169" s="3"/>
      <c r="I169" s="20"/>
      <c r="J169" s="20"/>
      <c r="K169" s="20"/>
    </row>
    <row r="170" spans="1:11" ht="12.75">
      <c r="A170" s="173" t="s">
        <v>68</v>
      </c>
      <c r="B170" s="173"/>
      <c r="C170" s="173"/>
      <c r="D170" s="173"/>
      <c r="E170" s="173"/>
      <c r="F170" s="173"/>
      <c r="G170" s="173"/>
      <c r="H170" s="66"/>
      <c r="I170" s="20"/>
      <c r="J170" s="20"/>
      <c r="K170" s="38"/>
    </row>
    <row r="171" spans="1:11" ht="12.75">
      <c r="A171" s="19"/>
      <c r="B171" s="19"/>
      <c r="C171" s="19"/>
      <c r="D171" s="60"/>
      <c r="E171" s="60"/>
      <c r="F171" s="60"/>
      <c r="G171" s="60"/>
      <c r="H171" s="60"/>
      <c r="I171" s="20"/>
      <c r="J171" s="20"/>
      <c r="K171" s="38"/>
    </row>
    <row r="172" spans="1:11" ht="12.75">
      <c r="A172" s="274" t="s">
        <v>46</v>
      </c>
      <c r="B172" s="274" t="s">
        <v>47</v>
      </c>
      <c r="C172" s="274" t="s">
        <v>0</v>
      </c>
      <c r="D172" s="274" t="s">
        <v>38</v>
      </c>
      <c r="E172" s="277" t="s">
        <v>48</v>
      </c>
      <c r="F172" s="277"/>
      <c r="G172" s="277"/>
      <c r="H172" s="277"/>
      <c r="I172" s="20"/>
      <c r="J172" s="20"/>
      <c r="K172" s="38"/>
    </row>
    <row r="173" spans="1:11" ht="12.75">
      <c r="A173" s="275"/>
      <c r="B173" s="275"/>
      <c r="C173" s="275"/>
      <c r="D173" s="275"/>
      <c r="E173" s="272" t="s">
        <v>1</v>
      </c>
      <c r="F173" s="272"/>
      <c r="G173" s="272" t="s">
        <v>2</v>
      </c>
      <c r="H173" s="272"/>
      <c r="I173" s="20"/>
      <c r="J173" s="20"/>
      <c r="K173" s="38"/>
    </row>
    <row r="174" spans="1:11" ht="12.75">
      <c r="A174" s="276"/>
      <c r="B174" s="276"/>
      <c r="C174" s="276"/>
      <c r="D174" s="276"/>
      <c r="E174" s="167" t="s">
        <v>51</v>
      </c>
      <c r="F174" s="168"/>
      <c r="G174" s="167" t="s">
        <v>51</v>
      </c>
      <c r="H174" s="168"/>
      <c r="I174" s="20"/>
      <c r="J174" s="20"/>
      <c r="K174" s="38"/>
    </row>
    <row r="175" spans="1:12" ht="12.75">
      <c r="A175" s="255" t="s">
        <v>66</v>
      </c>
      <c r="B175" s="248" t="s">
        <v>67</v>
      </c>
      <c r="C175" s="248">
        <v>1</v>
      </c>
      <c r="D175" s="6" t="s">
        <v>3</v>
      </c>
      <c r="E175" s="250">
        <v>155.87</v>
      </c>
      <c r="F175" s="251"/>
      <c r="G175" s="267">
        <v>96.28</v>
      </c>
      <c r="H175" s="268"/>
      <c r="I175" s="20"/>
      <c r="J175" s="15"/>
      <c r="K175" s="38"/>
      <c r="L175" s="24"/>
    </row>
    <row r="176" spans="1:12" ht="12.75">
      <c r="A176" s="256"/>
      <c r="B176" s="258"/>
      <c r="C176" s="258"/>
      <c r="D176" s="10">
        <v>25</v>
      </c>
      <c r="E176" s="269">
        <v>141.7</v>
      </c>
      <c r="F176" s="270"/>
      <c r="G176" s="265">
        <v>87.53</v>
      </c>
      <c r="H176" s="266"/>
      <c r="I176" s="20"/>
      <c r="J176" s="15"/>
      <c r="K176" s="38"/>
      <c r="L176" s="24"/>
    </row>
    <row r="177" spans="1:12" ht="12.75">
      <c r="A177" s="256"/>
      <c r="B177" s="258"/>
      <c r="C177" s="258"/>
      <c r="D177" s="10" t="s">
        <v>4</v>
      </c>
      <c r="E177" s="269">
        <f>ROUND(E176*1.2,2)</f>
        <v>170.04</v>
      </c>
      <c r="F177" s="270"/>
      <c r="G177" s="265">
        <f>ROUND(G176*1.2,2)</f>
        <v>105.04</v>
      </c>
      <c r="H177" s="266"/>
      <c r="I177" s="20"/>
      <c r="J177" s="15"/>
      <c r="K177" s="38"/>
      <c r="L177" s="25"/>
    </row>
    <row r="178" spans="1:12" ht="12.75">
      <c r="A178" s="256"/>
      <c r="B178" s="258"/>
      <c r="C178" s="249"/>
      <c r="D178" s="10" t="s">
        <v>5</v>
      </c>
      <c r="E178" s="182">
        <f>ROUND(E176*1.3,2)</f>
        <v>184.21</v>
      </c>
      <c r="F178" s="183"/>
      <c r="G178" s="253">
        <f>ROUND(G176*1.3,2)</f>
        <v>113.79</v>
      </c>
      <c r="H178" s="254"/>
      <c r="I178" s="20"/>
      <c r="J178" s="15"/>
      <c r="K178" s="38"/>
      <c r="L178" s="25"/>
    </row>
    <row r="179" spans="1:12" ht="12.75">
      <c r="A179" s="256"/>
      <c r="B179" s="258"/>
      <c r="C179" s="248">
        <v>2</v>
      </c>
      <c r="D179" s="6" t="s">
        <v>3</v>
      </c>
      <c r="E179" s="250">
        <v>129.88</v>
      </c>
      <c r="F179" s="251"/>
      <c r="G179" s="267">
        <v>80.23</v>
      </c>
      <c r="H179" s="268"/>
      <c r="I179" s="20"/>
      <c r="J179" s="15"/>
      <c r="K179" s="38"/>
      <c r="L179" s="24"/>
    </row>
    <row r="180" spans="1:12" ht="12.75">
      <c r="A180" s="256"/>
      <c r="B180" s="258"/>
      <c r="C180" s="258"/>
      <c r="D180" s="10">
        <v>25</v>
      </c>
      <c r="E180" s="269">
        <v>118.08</v>
      </c>
      <c r="F180" s="270"/>
      <c r="G180" s="271">
        <v>72.94</v>
      </c>
      <c r="H180" s="266"/>
      <c r="I180" s="20"/>
      <c r="J180" s="15"/>
      <c r="K180" s="38"/>
      <c r="L180" s="24"/>
    </row>
    <row r="181" spans="1:12" ht="12.75">
      <c r="A181" s="256"/>
      <c r="B181" s="258"/>
      <c r="C181" s="258"/>
      <c r="D181" s="10" t="s">
        <v>4</v>
      </c>
      <c r="E181" s="269">
        <f>ROUND(E180*1.2,2)</f>
        <v>141.7</v>
      </c>
      <c r="F181" s="270"/>
      <c r="G181" s="265">
        <f>ROUND(G180*1.2,2)</f>
        <v>87.53</v>
      </c>
      <c r="H181" s="266"/>
      <c r="I181" s="20"/>
      <c r="J181" s="15"/>
      <c r="K181" s="38"/>
      <c r="L181" s="25"/>
    </row>
    <row r="182" spans="1:12" ht="12.75">
      <c r="A182" s="256"/>
      <c r="B182" s="258"/>
      <c r="C182" s="249"/>
      <c r="D182" s="8" t="s">
        <v>5</v>
      </c>
      <c r="E182" s="182">
        <f>ROUND(E180*1.3,2)</f>
        <v>153.5</v>
      </c>
      <c r="F182" s="183"/>
      <c r="G182" s="253">
        <f>ROUND(G180*1.3,2)</f>
        <v>94.82</v>
      </c>
      <c r="H182" s="254"/>
      <c r="I182" s="20"/>
      <c r="J182" s="15"/>
      <c r="K182" s="38"/>
      <c r="L182" s="25"/>
    </row>
    <row r="183" spans="1:12" ht="12.75">
      <c r="A183" s="256"/>
      <c r="B183" s="258"/>
      <c r="C183" s="248">
        <v>3</v>
      </c>
      <c r="D183" s="10" t="s">
        <v>3</v>
      </c>
      <c r="E183" s="250">
        <f>ROUND(E184*1.1,2)</f>
        <v>103.91</v>
      </c>
      <c r="F183" s="251"/>
      <c r="G183" s="267">
        <f>ROUND(G184*1.1,2)</f>
        <v>64.19</v>
      </c>
      <c r="H183" s="268"/>
      <c r="I183" s="20"/>
      <c r="J183" s="15"/>
      <c r="K183" s="38"/>
      <c r="L183" s="24"/>
    </row>
    <row r="184" spans="1:12" ht="12.75">
      <c r="A184" s="256"/>
      <c r="B184" s="258"/>
      <c r="C184" s="258"/>
      <c r="D184" s="10">
        <v>25</v>
      </c>
      <c r="E184" s="269">
        <f>ROUND(E180*0.8,2)</f>
        <v>94.46</v>
      </c>
      <c r="F184" s="270"/>
      <c r="G184" s="265">
        <f>ROUND(G180*0.8,2)</f>
        <v>58.35</v>
      </c>
      <c r="H184" s="266"/>
      <c r="I184" s="20"/>
      <c r="J184" s="15"/>
      <c r="K184" s="38"/>
      <c r="L184" s="24"/>
    </row>
    <row r="185" spans="1:12" ht="12.75">
      <c r="A185" s="256"/>
      <c r="B185" s="258"/>
      <c r="C185" s="258"/>
      <c r="D185" s="10" t="s">
        <v>4</v>
      </c>
      <c r="E185" s="269">
        <f>ROUND(E184*1.2,2)</f>
        <v>113.35</v>
      </c>
      <c r="F185" s="270"/>
      <c r="G185" s="265">
        <f>ROUND(G184*1.2,2)</f>
        <v>70.02</v>
      </c>
      <c r="H185" s="266"/>
      <c r="I185" s="20"/>
      <c r="J185" s="15"/>
      <c r="K185" s="38"/>
      <c r="L185" s="25"/>
    </row>
    <row r="186" spans="1:12" ht="12.75">
      <c r="A186" s="257"/>
      <c r="B186" s="249"/>
      <c r="C186" s="249"/>
      <c r="D186" s="10" t="s">
        <v>5</v>
      </c>
      <c r="E186" s="182">
        <f>ROUND(E184*1.3,2)</f>
        <v>122.8</v>
      </c>
      <c r="F186" s="183"/>
      <c r="G186" s="253">
        <f>ROUND(G184*1.3,2)</f>
        <v>75.86</v>
      </c>
      <c r="H186" s="254"/>
      <c r="I186" s="20"/>
      <c r="J186" s="15"/>
      <c r="K186" s="38"/>
      <c r="L186" s="25"/>
    </row>
    <row r="187" spans="1:11" ht="12.75">
      <c r="A187" s="255" t="s">
        <v>70</v>
      </c>
      <c r="B187" s="248" t="s">
        <v>67</v>
      </c>
      <c r="C187" s="248">
        <v>1</v>
      </c>
      <c r="D187" s="48" t="s">
        <v>13</v>
      </c>
      <c r="E187" s="250">
        <v>222.78</v>
      </c>
      <c r="F187" s="251"/>
      <c r="G187" s="259"/>
      <c r="H187" s="260"/>
      <c r="I187" s="20"/>
      <c r="J187" s="15"/>
      <c r="K187" s="27"/>
    </row>
    <row r="188" spans="1:11" ht="12.75">
      <c r="A188" s="256"/>
      <c r="B188" s="258"/>
      <c r="C188" s="249"/>
      <c r="D188" s="41" t="s">
        <v>14</v>
      </c>
      <c r="E188" s="182">
        <v>235.83</v>
      </c>
      <c r="F188" s="183"/>
      <c r="G188" s="261"/>
      <c r="H188" s="262"/>
      <c r="I188" s="20"/>
      <c r="J188" s="15"/>
      <c r="K188" s="27"/>
    </row>
    <row r="189" spans="1:11" ht="12.75">
      <c r="A189" s="256"/>
      <c r="B189" s="258"/>
      <c r="C189" s="248">
        <v>2</v>
      </c>
      <c r="D189" s="48" t="s">
        <v>13</v>
      </c>
      <c r="E189" s="250">
        <v>185.65</v>
      </c>
      <c r="F189" s="251"/>
      <c r="G189" s="261"/>
      <c r="H189" s="262"/>
      <c r="I189" s="20"/>
      <c r="J189" s="15"/>
      <c r="K189" s="27"/>
    </row>
    <row r="190" spans="1:11" ht="12.75">
      <c r="A190" s="256"/>
      <c r="B190" s="258"/>
      <c r="C190" s="249"/>
      <c r="D190" s="49" t="s">
        <v>14</v>
      </c>
      <c r="E190" s="182">
        <v>196.52</v>
      </c>
      <c r="F190" s="183"/>
      <c r="G190" s="261"/>
      <c r="H190" s="262"/>
      <c r="I190" s="20"/>
      <c r="J190" s="15"/>
      <c r="K190" s="27"/>
    </row>
    <row r="191" spans="1:11" ht="12.75">
      <c r="A191" s="256"/>
      <c r="B191" s="258"/>
      <c r="C191" s="248">
        <v>3</v>
      </c>
      <c r="D191" s="41" t="s">
        <v>13</v>
      </c>
      <c r="E191" s="250">
        <f>ROUND(E189*0.8,2)</f>
        <v>148.52</v>
      </c>
      <c r="F191" s="251"/>
      <c r="G191" s="261"/>
      <c r="H191" s="262"/>
      <c r="I191" s="20"/>
      <c r="J191" s="15"/>
      <c r="K191" s="27"/>
    </row>
    <row r="192" spans="1:11" ht="12.75">
      <c r="A192" s="257"/>
      <c r="B192" s="249"/>
      <c r="C192" s="249"/>
      <c r="D192" s="49" t="s">
        <v>14</v>
      </c>
      <c r="E192" s="182">
        <f>ROUND(E190*0.8,2)</f>
        <v>157.22</v>
      </c>
      <c r="F192" s="183"/>
      <c r="G192" s="263"/>
      <c r="H192" s="264"/>
      <c r="I192" s="20"/>
      <c r="J192" s="15"/>
      <c r="K192" s="15"/>
    </row>
    <row r="193" spans="7:11" ht="12.75">
      <c r="G193" s="3"/>
      <c r="H193" s="3"/>
      <c r="I193" s="20"/>
      <c r="J193" s="26"/>
      <c r="K193" s="27"/>
    </row>
    <row r="194" spans="1:11" ht="12.75">
      <c r="A194" s="2"/>
      <c r="B194" s="2"/>
      <c r="C194" s="2"/>
      <c r="D194" s="2"/>
      <c r="E194" s="2"/>
      <c r="F194" s="2"/>
      <c r="G194" s="11"/>
      <c r="H194" s="11"/>
      <c r="I194" s="20"/>
      <c r="J194" s="26"/>
      <c r="K194" s="27"/>
    </row>
    <row r="195" spans="1:11" ht="12.75">
      <c r="A195" s="252"/>
      <c r="B195" s="252"/>
      <c r="C195" s="252"/>
      <c r="D195" s="252"/>
      <c r="E195" s="252"/>
      <c r="F195" s="252"/>
      <c r="G195" s="252"/>
      <c r="H195" s="252"/>
      <c r="I195" s="20"/>
      <c r="J195" s="26"/>
      <c r="K195" s="27"/>
    </row>
    <row r="196" spans="1:11" ht="12.75">
      <c r="A196" s="252"/>
      <c r="B196" s="252"/>
      <c r="C196" s="252"/>
      <c r="D196" s="252"/>
      <c r="E196" s="252"/>
      <c r="F196" s="252"/>
      <c r="G196" s="252"/>
      <c r="H196" s="252"/>
      <c r="I196" s="20"/>
      <c r="J196" s="26"/>
      <c r="K196" s="27"/>
    </row>
    <row r="197" spans="1:11" ht="12.75">
      <c r="A197" s="2"/>
      <c r="B197" s="2"/>
      <c r="C197" s="2"/>
      <c r="D197" s="2"/>
      <c r="E197" s="2"/>
      <c r="F197" s="2"/>
      <c r="G197" s="11"/>
      <c r="H197" s="11"/>
      <c r="I197" s="20"/>
      <c r="J197" s="26"/>
      <c r="K197" s="27"/>
    </row>
    <row r="198" spans="1:11" ht="12.75">
      <c r="A198" s="2"/>
      <c r="B198" s="2"/>
      <c r="C198" s="2"/>
      <c r="D198" s="2"/>
      <c r="E198" s="2"/>
      <c r="F198" s="2"/>
      <c r="G198" s="11"/>
      <c r="H198" s="11"/>
      <c r="I198" s="20"/>
      <c r="J198" s="26"/>
      <c r="K198" s="27"/>
    </row>
    <row r="199" spans="7:11" ht="12.75">
      <c r="G199" s="3"/>
      <c r="H199" s="3"/>
      <c r="I199" s="20"/>
      <c r="J199" s="26"/>
      <c r="K199" s="27"/>
    </row>
    <row r="200" spans="7:11" ht="12.75">
      <c r="G200" s="3"/>
      <c r="H200" s="3"/>
      <c r="I200" s="20"/>
      <c r="J200" s="26"/>
      <c r="K200" s="27"/>
    </row>
    <row r="201" spans="7:11" ht="12.75">
      <c r="G201" s="3"/>
      <c r="H201" s="3"/>
      <c r="I201" s="20"/>
      <c r="J201" s="26"/>
      <c r="K201" s="27"/>
    </row>
    <row r="202" spans="1:11" ht="15">
      <c r="A202" s="219" t="s">
        <v>77</v>
      </c>
      <c r="B202" s="219"/>
      <c r="C202" s="219"/>
      <c r="D202" s="219"/>
      <c r="E202" s="219"/>
      <c r="F202" s="219"/>
      <c r="G202" s="219"/>
      <c r="H202" s="219"/>
      <c r="I202" s="219"/>
      <c r="J202" s="26"/>
      <c r="K202" s="27"/>
    </row>
    <row r="203" spans="1:11" ht="15">
      <c r="A203" s="220" t="s">
        <v>73</v>
      </c>
      <c r="B203" s="220"/>
      <c r="C203" s="220"/>
      <c r="D203" s="220"/>
      <c r="E203" s="220"/>
      <c r="F203" s="220"/>
      <c r="G203" s="220"/>
      <c r="H203" s="220"/>
      <c r="I203" s="220"/>
      <c r="J203" s="26"/>
      <c r="K203" s="27"/>
    </row>
    <row r="204" spans="1:11" ht="10.5" customHeight="1">
      <c r="A204" s="197" t="s">
        <v>31</v>
      </c>
      <c r="B204" s="220"/>
      <c r="C204" s="220"/>
      <c r="D204" s="220"/>
      <c r="E204" s="220"/>
      <c r="F204" s="220"/>
      <c r="G204" s="220"/>
      <c r="H204" s="220"/>
      <c r="I204" s="220"/>
      <c r="J204" s="26"/>
      <c r="K204" s="27"/>
    </row>
    <row r="205" spans="1:11" ht="10.5" customHeight="1">
      <c r="A205" s="58"/>
      <c r="B205" s="77"/>
      <c r="C205" s="151" t="s">
        <v>97</v>
      </c>
      <c r="D205" s="151"/>
      <c r="E205" s="151"/>
      <c r="F205" s="151"/>
      <c r="G205" s="151"/>
      <c r="H205" s="151"/>
      <c r="I205" s="77"/>
      <c r="J205" s="26"/>
      <c r="K205" s="27"/>
    </row>
    <row r="206" spans="1:11" ht="12.75" customHeight="1">
      <c r="A206" s="209" t="s">
        <v>46</v>
      </c>
      <c r="B206" s="221"/>
      <c r="C206" s="216" t="s">
        <v>0</v>
      </c>
      <c r="D206" s="224" t="s">
        <v>38</v>
      </c>
      <c r="E206" s="227" t="s">
        <v>48</v>
      </c>
      <c r="F206" s="228"/>
      <c r="G206" s="190" t="s">
        <v>71</v>
      </c>
      <c r="H206" s="192"/>
      <c r="I206" s="231" t="s">
        <v>72</v>
      </c>
      <c r="J206" s="26"/>
      <c r="K206" s="27"/>
    </row>
    <row r="207" spans="1:11" ht="12.75">
      <c r="A207" s="210"/>
      <c r="B207" s="222"/>
      <c r="C207" s="217"/>
      <c r="D207" s="225"/>
      <c r="E207" s="229"/>
      <c r="F207" s="230"/>
      <c r="G207" s="174"/>
      <c r="H207" s="176"/>
      <c r="I207" s="232"/>
      <c r="J207" s="26"/>
      <c r="K207" s="27"/>
    </row>
    <row r="208" spans="1:11" ht="38.25">
      <c r="A208" s="211"/>
      <c r="B208" s="223"/>
      <c r="C208" s="218"/>
      <c r="D208" s="226"/>
      <c r="E208" s="62" t="s">
        <v>95</v>
      </c>
      <c r="F208" s="62" t="s">
        <v>96</v>
      </c>
      <c r="G208" s="207" t="s">
        <v>95</v>
      </c>
      <c r="H208" s="208"/>
      <c r="I208" s="233"/>
      <c r="J208" s="26"/>
      <c r="K208" s="27"/>
    </row>
    <row r="209" spans="1:11" ht="12.75" customHeight="1">
      <c r="A209" s="190" t="s">
        <v>25</v>
      </c>
      <c r="B209" s="192"/>
      <c r="C209" s="209" t="s">
        <v>24</v>
      </c>
      <c r="D209" s="45">
        <v>21</v>
      </c>
      <c r="E209" s="102">
        <v>491.85</v>
      </c>
      <c r="F209" s="96"/>
      <c r="G209" s="242" t="s">
        <v>22</v>
      </c>
      <c r="H209" s="243"/>
      <c r="I209" s="89">
        <f>ROUND(I212*1.2,2)</f>
        <v>12.4</v>
      </c>
      <c r="J209" s="26"/>
      <c r="K209" s="27"/>
    </row>
    <row r="210" spans="1:11" ht="12.75">
      <c r="A210" s="174"/>
      <c r="B210" s="176"/>
      <c r="C210" s="210"/>
      <c r="D210" s="46">
        <v>27</v>
      </c>
      <c r="E210" s="103">
        <v>458.51</v>
      </c>
      <c r="F210" s="97"/>
      <c r="G210" s="244"/>
      <c r="H210" s="245"/>
      <c r="I210" s="90">
        <f>ROUND(I213*1.2,2)</f>
        <v>14.86</v>
      </c>
      <c r="J210" s="26"/>
      <c r="K210" s="27"/>
    </row>
    <row r="211" spans="1:11" ht="12.75">
      <c r="A211" s="174"/>
      <c r="B211" s="176"/>
      <c r="C211" s="211"/>
      <c r="D211" s="47" t="s">
        <v>26</v>
      </c>
      <c r="E211" s="104">
        <v>457.86</v>
      </c>
      <c r="F211" s="95"/>
      <c r="G211" s="244"/>
      <c r="H211" s="245"/>
      <c r="I211" s="91">
        <f>ROUND(I214*1.2,2)</f>
        <v>17.58</v>
      </c>
      <c r="J211" s="26"/>
      <c r="K211" s="27"/>
    </row>
    <row r="212" spans="1:11" ht="12.75">
      <c r="A212" s="174"/>
      <c r="B212" s="176"/>
      <c r="C212" s="216" t="s">
        <v>27</v>
      </c>
      <c r="D212" s="30">
        <v>21</v>
      </c>
      <c r="E212" s="105">
        <v>409.88</v>
      </c>
      <c r="F212" s="99"/>
      <c r="G212" s="244"/>
      <c r="H212" s="245"/>
      <c r="I212" s="90">
        <f>ROUND(E212/(1/0.021)*1.2,2)</f>
        <v>10.33</v>
      </c>
      <c r="J212" s="26" t="e">
        <f>ROUND(E212/#REF!*100,1)</f>
        <v>#REF!</v>
      </c>
      <c r="K212" s="27"/>
    </row>
    <row r="213" spans="1:11" ht="12.75">
      <c r="A213" s="174"/>
      <c r="B213" s="176"/>
      <c r="C213" s="217"/>
      <c r="D213" s="34">
        <v>27</v>
      </c>
      <c r="E213" s="106">
        <v>382.09</v>
      </c>
      <c r="F213" s="100"/>
      <c r="G213" s="244"/>
      <c r="H213" s="245"/>
      <c r="I213" s="90">
        <f>ROUND(E213/(1/0.027)*1.2,2)</f>
        <v>12.38</v>
      </c>
      <c r="J213" s="26" t="e">
        <f>ROUND(E213/#REF!*100,1)</f>
        <v>#REF!</v>
      </c>
      <c r="K213" s="27"/>
    </row>
    <row r="214" spans="1:11" ht="12.75">
      <c r="A214" s="174"/>
      <c r="B214" s="176"/>
      <c r="C214" s="218"/>
      <c r="D214" s="31" t="s">
        <v>26</v>
      </c>
      <c r="E214" s="107">
        <v>381.55</v>
      </c>
      <c r="F214" s="101"/>
      <c r="G214" s="244"/>
      <c r="H214" s="245"/>
      <c r="I214" s="91">
        <f>ROUND(E214/(1/0.032)*1.2,2)</f>
        <v>14.65</v>
      </c>
      <c r="J214" s="26" t="e">
        <f>ROUND(E214/#REF!*100,1)</f>
        <v>#REF!</v>
      </c>
      <c r="K214" s="27"/>
    </row>
    <row r="215" spans="1:11" ht="12.75">
      <c r="A215" s="174"/>
      <c r="B215" s="176"/>
      <c r="C215" s="210" t="s">
        <v>28</v>
      </c>
      <c r="D215" s="45">
        <v>21</v>
      </c>
      <c r="E215" s="102">
        <f>ROUND(E212*0.8,2)</f>
        <v>327.9</v>
      </c>
      <c r="F215" s="96"/>
      <c r="G215" s="244"/>
      <c r="H215" s="245"/>
      <c r="I215" s="89">
        <f>ROUND(I212*0.8,2)</f>
        <v>8.26</v>
      </c>
      <c r="J215" s="26"/>
      <c r="K215" s="27"/>
    </row>
    <row r="216" spans="1:11" ht="12.75">
      <c r="A216" s="174"/>
      <c r="B216" s="176"/>
      <c r="C216" s="210"/>
      <c r="D216" s="46">
        <v>27</v>
      </c>
      <c r="E216" s="103">
        <f>ROUND(E213*0.8,2)</f>
        <v>305.67</v>
      </c>
      <c r="F216" s="97"/>
      <c r="G216" s="244"/>
      <c r="H216" s="245"/>
      <c r="I216" s="90">
        <f>ROUND(I213*0.8,2)</f>
        <v>9.9</v>
      </c>
      <c r="J216" s="26"/>
      <c r="K216" s="27"/>
    </row>
    <row r="217" spans="1:11" ht="12.75">
      <c r="A217" s="177"/>
      <c r="B217" s="179"/>
      <c r="C217" s="211"/>
      <c r="D217" s="47" t="s">
        <v>26</v>
      </c>
      <c r="E217" s="104">
        <f>ROUND(E214*0.8,2)</f>
        <v>305.24</v>
      </c>
      <c r="F217" s="95"/>
      <c r="G217" s="244"/>
      <c r="H217" s="245"/>
      <c r="I217" s="91">
        <f>ROUND(I214*0.8,2)</f>
        <v>11.72</v>
      </c>
      <c r="J217" s="26"/>
      <c r="K217" s="27"/>
    </row>
    <row r="218" spans="1:11" ht="12.75">
      <c r="A218" s="190" t="s">
        <v>29</v>
      </c>
      <c r="B218" s="192"/>
      <c r="C218" s="30" t="s">
        <v>24</v>
      </c>
      <c r="D218" s="36">
        <v>16</v>
      </c>
      <c r="E218" s="102">
        <v>497.24</v>
      </c>
      <c r="F218" s="96"/>
      <c r="G218" s="244"/>
      <c r="H218" s="245"/>
      <c r="I218" s="89">
        <f>ROUND(I219*1.2,2)</f>
        <v>8.95</v>
      </c>
      <c r="J218" s="26"/>
      <c r="K218" s="27"/>
    </row>
    <row r="219" spans="1:11" ht="12.75">
      <c r="A219" s="174"/>
      <c r="B219" s="176"/>
      <c r="C219" s="32" t="s">
        <v>27</v>
      </c>
      <c r="D219" s="35">
        <v>16</v>
      </c>
      <c r="E219" s="106">
        <v>414.36</v>
      </c>
      <c r="F219" s="100"/>
      <c r="G219" s="244"/>
      <c r="H219" s="245"/>
      <c r="I219" s="90">
        <f>ROUND(E219/(1/0.015)*1.2,2)</f>
        <v>7.46</v>
      </c>
      <c r="J219" s="26" t="e">
        <f>ROUND(E219/#REF!*100,1)</f>
        <v>#REF!</v>
      </c>
      <c r="K219" s="27"/>
    </row>
    <row r="220" spans="1:11" ht="12.75">
      <c r="A220" s="177"/>
      <c r="B220" s="179"/>
      <c r="C220" s="33" t="s">
        <v>28</v>
      </c>
      <c r="D220" s="37">
        <v>16</v>
      </c>
      <c r="E220" s="104">
        <f>ROUND(E219*0.8,2)</f>
        <v>331.49</v>
      </c>
      <c r="F220" s="95"/>
      <c r="G220" s="244"/>
      <c r="H220" s="245"/>
      <c r="I220" s="91">
        <f>ROUND(I219*0.8,2)</f>
        <v>5.97</v>
      </c>
      <c r="J220" s="26"/>
      <c r="K220" s="27"/>
    </row>
    <row r="221" spans="1:11" ht="12.75">
      <c r="A221" s="190" t="s">
        <v>30</v>
      </c>
      <c r="B221" s="192"/>
      <c r="C221" s="30" t="s">
        <v>24</v>
      </c>
      <c r="D221" s="36">
        <v>16</v>
      </c>
      <c r="E221" s="102">
        <v>452.08</v>
      </c>
      <c r="F221" s="102">
        <v>1058.4</v>
      </c>
      <c r="G221" s="244"/>
      <c r="H221" s="245"/>
      <c r="I221" s="92">
        <f>ROUND(I222*1.2,2)</f>
        <v>8.14</v>
      </c>
      <c r="J221" s="26"/>
      <c r="K221" s="27"/>
    </row>
    <row r="222" spans="1:11" ht="12.75">
      <c r="A222" s="174"/>
      <c r="B222" s="176"/>
      <c r="C222" s="32" t="s">
        <v>27</v>
      </c>
      <c r="D222" s="35">
        <v>16</v>
      </c>
      <c r="E222" s="106">
        <v>376.73</v>
      </c>
      <c r="F222" s="108">
        <v>882</v>
      </c>
      <c r="G222" s="244"/>
      <c r="H222" s="245"/>
      <c r="I222" s="93">
        <f>ROUND(E222/(1/0.015)*1.2,2)</f>
        <v>6.78</v>
      </c>
      <c r="J222" s="26" t="e">
        <f>ROUND(E222/#REF!*100,1)</f>
        <v>#REF!</v>
      </c>
      <c r="K222" s="27"/>
    </row>
    <row r="223" spans="1:11" ht="12.75">
      <c r="A223" s="177"/>
      <c r="B223" s="179"/>
      <c r="C223" s="33" t="s">
        <v>28</v>
      </c>
      <c r="D223" s="37">
        <v>16</v>
      </c>
      <c r="E223" s="104">
        <v>301.38</v>
      </c>
      <c r="F223" s="104">
        <f>ROUND(F222*0.8,2)</f>
        <v>705.6</v>
      </c>
      <c r="G223" s="244"/>
      <c r="H223" s="245"/>
      <c r="I223" s="94">
        <f>ROUND(I222*0.8,2)</f>
        <v>5.42</v>
      </c>
      <c r="J223" s="26"/>
      <c r="K223" s="27"/>
    </row>
    <row r="224" spans="1:11" ht="12.75">
      <c r="A224" s="190" t="s">
        <v>36</v>
      </c>
      <c r="B224" s="192"/>
      <c r="C224" s="50">
        <v>1</v>
      </c>
      <c r="D224" s="36" t="s">
        <v>34</v>
      </c>
      <c r="E224" s="102">
        <v>472.23</v>
      </c>
      <c r="F224" s="96"/>
      <c r="G224" s="244"/>
      <c r="H224" s="245"/>
      <c r="I224" s="198" t="s">
        <v>78</v>
      </c>
      <c r="J224" s="26"/>
      <c r="K224" s="27"/>
    </row>
    <row r="225" spans="1:11" ht="12.75">
      <c r="A225" s="174"/>
      <c r="B225" s="176"/>
      <c r="C225" s="50">
        <v>2</v>
      </c>
      <c r="D225" s="35" t="s">
        <v>34</v>
      </c>
      <c r="E225" s="106">
        <v>393.52</v>
      </c>
      <c r="F225" s="100"/>
      <c r="G225" s="244"/>
      <c r="H225" s="245"/>
      <c r="I225" s="199"/>
      <c r="J225" s="26" t="e">
        <f>ROUND(E225/#REF!*100,1)</f>
        <v>#REF!</v>
      </c>
      <c r="K225" s="27"/>
    </row>
    <row r="226" spans="1:11" ht="12.75">
      <c r="A226" s="177"/>
      <c r="B226" s="179"/>
      <c r="C226" s="50">
        <v>3</v>
      </c>
      <c r="D226" s="37" t="s">
        <v>34</v>
      </c>
      <c r="E226" s="104">
        <f>ROUND(E225*0.8,2)</f>
        <v>314.82</v>
      </c>
      <c r="F226" s="95"/>
      <c r="G226" s="246"/>
      <c r="H226" s="247"/>
      <c r="I226" s="199"/>
      <c r="J226" s="26"/>
      <c r="K226" s="27"/>
    </row>
    <row r="227" spans="1:11" ht="15" customHeight="1">
      <c r="A227" s="190" t="s">
        <v>75</v>
      </c>
      <c r="B227" s="192"/>
      <c r="C227" s="201"/>
      <c r="D227" s="234"/>
      <c r="E227" s="234"/>
      <c r="F227" s="202"/>
      <c r="G227" s="195">
        <v>0.75</v>
      </c>
      <c r="H227" s="196"/>
      <c r="I227" s="199"/>
      <c r="J227" s="26" t="e">
        <f>ROUND(G227/#REF!*100,1)</f>
        <v>#REF!</v>
      </c>
      <c r="K227" s="27"/>
    </row>
    <row r="228" spans="1:11" ht="15" customHeight="1">
      <c r="A228" s="190" t="s">
        <v>74</v>
      </c>
      <c r="B228" s="192"/>
      <c r="C228" s="235"/>
      <c r="D228" s="236"/>
      <c r="E228" s="236"/>
      <c r="F228" s="237"/>
      <c r="G228" s="195">
        <v>1.39</v>
      </c>
      <c r="H228" s="196"/>
      <c r="I228" s="199"/>
      <c r="J228" s="26" t="e">
        <f>ROUND(G228/#REF!*100,1)</f>
        <v>#REF!</v>
      </c>
      <c r="K228" s="27"/>
    </row>
    <row r="229" spans="1:11" ht="39.75" customHeight="1">
      <c r="A229" s="205" t="s">
        <v>32</v>
      </c>
      <c r="B229" s="241"/>
      <c r="C229" s="238"/>
      <c r="D229" s="239"/>
      <c r="E229" s="239"/>
      <c r="F229" s="240"/>
      <c r="G229" s="195">
        <v>2.27</v>
      </c>
      <c r="H229" s="196"/>
      <c r="I229" s="200"/>
      <c r="J229" s="26" t="e">
        <f>ROUND(G229/#REF!*100,1)</f>
        <v>#REF!</v>
      </c>
      <c r="K229" s="27"/>
    </row>
    <row r="230" spans="7:11" ht="12.75">
      <c r="G230" s="3"/>
      <c r="H230" s="3"/>
      <c r="I230" s="20"/>
      <c r="J230" s="26"/>
      <c r="K230" s="27"/>
    </row>
    <row r="231" spans="1:11" ht="15">
      <c r="A231" s="219" t="s">
        <v>76</v>
      </c>
      <c r="B231" s="219"/>
      <c r="C231" s="219"/>
      <c r="D231" s="219"/>
      <c r="E231" s="219"/>
      <c r="F231" s="219"/>
      <c r="G231" s="219"/>
      <c r="H231" s="219"/>
      <c r="I231" s="219"/>
      <c r="J231" s="26"/>
      <c r="K231" s="27"/>
    </row>
    <row r="232" spans="1:11" ht="15">
      <c r="A232" s="220" t="s">
        <v>73</v>
      </c>
      <c r="B232" s="220"/>
      <c r="C232" s="220"/>
      <c r="D232" s="220"/>
      <c r="E232" s="220"/>
      <c r="F232" s="220"/>
      <c r="G232" s="220"/>
      <c r="H232" s="220"/>
      <c r="I232" s="220"/>
      <c r="J232" s="26"/>
      <c r="K232" s="27"/>
    </row>
    <row r="233" spans="1:11" ht="11.25" customHeight="1">
      <c r="A233" s="197" t="s">
        <v>31</v>
      </c>
      <c r="B233" s="220"/>
      <c r="C233" s="220"/>
      <c r="D233" s="220"/>
      <c r="E233" s="220"/>
      <c r="F233" s="220"/>
      <c r="G233" s="220"/>
      <c r="H233" s="220"/>
      <c r="I233" s="220"/>
      <c r="J233" s="26"/>
      <c r="K233" s="27"/>
    </row>
    <row r="234" spans="1:11" ht="9" customHeight="1">
      <c r="A234" s="55"/>
      <c r="B234" s="55"/>
      <c r="C234" s="151" t="s">
        <v>97</v>
      </c>
      <c r="D234" s="151"/>
      <c r="E234" s="151"/>
      <c r="F234" s="151"/>
      <c r="G234" s="151"/>
      <c r="H234" s="151"/>
      <c r="I234" s="20"/>
      <c r="J234" s="26"/>
      <c r="K234" s="27"/>
    </row>
    <row r="235" spans="1:11" ht="12.75" customHeight="1">
      <c r="A235" s="209" t="s">
        <v>46</v>
      </c>
      <c r="B235" s="221"/>
      <c r="C235" s="216" t="s">
        <v>0</v>
      </c>
      <c r="D235" s="224" t="s">
        <v>38</v>
      </c>
      <c r="E235" s="227" t="s">
        <v>48</v>
      </c>
      <c r="F235" s="228"/>
      <c r="G235" s="190" t="s">
        <v>71</v>
      </c>
      <c r="H235" s="192"/>
      <c r="I235" s="231" t="s">
        <v>72</v>
      </c>
      <c r="J235" s="26"/>
      <c r="K235" s="27"/>
    </row>
    <row r="236" spans="1:11" ht="12.75">
      <c r="A236" s="210"/>
      <c r="B236" s="222"/>
      <c r="C236" s="217"/>
      <c r="D236" s="225"/>
      <c r="E236" s="229"/>
      <c r="F236" s="230"/>
      <c r="G236" s="174"/>
      <c r="H236" s="176"/>
      <c r="I236" s="232"/>
      <c r="J236" s="26"/>
      <c r="K236" s="27"/>
    </row>
    <row r="237" spans="1:11" ht="38.25">
      <c r="A237" s="211"/>
      <c r="B237" s="223"/>
      <c r="C237" s="218"/>
      <c r="D237" s="226"/>
      <c r="E237" s="62" t="s">
        <v>95</v>
      </c>
      <c r="F237" s="62" t="s">
        <v>96</v>
      </c>
      <c r="G237" s="207" t="s">
        <v>95</v>
      </c>
      <c r="H237" s="208"/>
      <c r="I237" s="233"/>
      <c r="J237" s="26"/>
      <c r="K237" s="27"/>
    </row>
    <row r="238" spans="1:11" ht="12.75" customHeight="1">
      <c r="A238" s="190" t="s">
        <v>35</v>
      </c>
      <c r="B238" s="192"/>
      <c r="C238" s="209" t="s">
        <v>24</v>
      </c>
      <c r="D238" s="30">
        <v>21</v>
      </c>
      <c r="E238" s="102">
        <v>566.84</v>
      </c>
      <c r="F238" s="96"/>
      <c r="G238" s="203"/>
      <c r="H238" s="204"/>
      <c r="I238" s="79">
        <f>ROUND(I241*1.2,2)</f>
        <v>14.28</v>
      </c>
      <c r="J238" s="26"/>
      <c r="K238" s="27"/>
    </row>
    <row r="239" spans="1:11" ht="12.75">
      <c r="A239" s="174"/>
      <c r="B239" s="176"/>
      <c r="C239" s="210"/>
      <c r="D239" s="34">
        <v>27</v>
      </c>
      <c r="E239" s="103">
        <v>530.16</v>
      </c>
      <c r="F239" s="97"/>
      <c r="G239" s="212"/>
      <c r="H239" s="213"/>
      <c r="I239" s="85">
        <f>ROUND(I242*1.2,2)</f>
        <v>17.17</v>
      </c>
      <c r="J239" s="26"/>
      <c r="K239" s="27"/>
    </row>
    <row r="240" spans="1:11" ht="12.75">
      <c r="A240" s="174"/>
      <c r="B240" s="176"/>
      <c r="C240" s="211"/>
      <c r="D240" s="31" t="s">
        <v>26</v>
      </c>
      <c r="E240" s="104">
        <v>528.45</v>
      </c>
      <c r="F240" s="95"/>
      <c r="G240" s="212"/>
      <c r="H240" s="213"/>
      <c r="I240" s="86">
        <f>ROUND(I243*1.2,2)</f>
        <v>20.29</v>
      </c>
      <c r="J240" s="26"/>
      <c r="K240" s="27"/>
    </row>
    <row r="241" spans="1:11" ht="12.75">
      <c r="A241" s="174"/>
      <c r="B241" s="176"/>
      <c r="C241" s="216" t="s">
        <v>27</v>
      </c>
      <c r="D241" s="30">
        <v>21</v>
      </c>
      <c r="E241" s="105">
        <v>472.37</v>
      </c>
      <c r="F241" s="99"/>
      <c r="G241" s="212"/>
      <c r="H241" s="213"/>
      <c r="I241" s="85">
        <f>ROUND(E241/(1/0.021)*1.2,2)</f>
        <v>11.9</v>
      </c>
      <c r="J241" s="26" t="e">
        <f>ROUND(E241/#REF!*100,1)</f>
        <v>#REF!</v>
      </c>
      <c r="K241" s="27"/>
    </row>
    <row r="242" spans="1:11" ht="12.75">
      <c r="A242" s="174"/>
      <c r="B242" s="176"/>
      <c r="C242" s="217"/>
      <c r="D242" s="34">
        <v>27</v>
      </c>
      <c r="E242" s="106">
        <v>441.79</v>
      </c>
      <c r="F242" s="100"/>
      <c r="G242" s="212"/>
      <c r="H242" s="213"/>
      <c r="I242" s="85">
        <f>ROUND(E242/(1/0.027)*1.2,2)</f>
        <v>14.31</v>
      </c>
      <c r="J242" s="26" t="e">
        <f>ROUND(E242/#REF!*100,1)</f>
        <v>#REF!</v>
      </c>
      <c r="K242" s="27"/>
    </row>
    <row r="243" spans="1:11" ht="12.75">
      <c r="A243" s="174"/>
      <c r="B243" s="176"/>
      <c r="C243" s="218"/>
      <c r="D243" s="31" t="s">
        <v>26</v>
      </c>
      <c r="E243" s="107">
        <v>440.37</v>
      </c>
      <c r="F243" s="101"/>
      <c r="G243" s="212"/>
      <c r="H243" s="213"/>
      <c r="I243" s="86">
        <f>ROUND(E243/(1/0.032)*1.2,2)</f>
        <v>16.91</v>
      </c>
      <c r="J243" s="26" t="e">
        <f>ROUND(E243/#REF!*100,1)</f>
        <v>#REF!</v>
      </c>
      <c r="K243" s="27"/>
    </row>
    <row r="244" spans="1:11" ht="12.75">
      <c r="A244" s="174"/>
      <c r="B244" s="176"/>
      <c r="C244" s="210" t="s">
        <v>28</v>
      </c>
      <c r="D244" s="30">
        <v>21</v>
      </c>
      <c r="E244" s="102">
        <f>ROUND(E241*0.8,2)</f>
        <v>377.9</v>
      </c>
      <c r="F244" s="96"/>
      <c r="G244" s="212"/>
      <c r="H244" s="213"/>
      <c r="I244" s="79">
        <f>ROUND(I241*0.8,2)</f>
        <v>9.52</v>
      </c>
      <c r="J244" s="26"/>
      <c r="K244" s="27"/>
    </row>
    <row r="245" spans="1:11" ht="12.75">
      <c r="A245" s="174"/>
      <c r="B245" s="176"/>
      <c r="C245" s="210"/>
      <c r="D245" s="34">
        <v>27</v>
      </c>
      <c r="E245" s="103">
        <f>ROUND(E242*0.8,2)</f>
        <v>353.43</v>
      </c>
      <c r="F245" s="97"/>
      <c r="G245" s="212"/>
      <c r="H245" s="213"/>
      <c r="I245" s="85">
        <f>ROUND(I242*0.8,2)</f>
        <v>11.45</v>
      </c>
      <c r="J245" s="26"/>
      <c r="K245" s="27"/>
    </row>
    <row r="246" spans="1:11" ht="12.75">
      <c r="A246" s="177"/>
      <c r="B246" s="179"/>
      <c r="C246" s="211"/>
      <c r="D246" s="31" t="s">
        <v>26</v>
      </c>
      <c r="E246" s="104">
        <f>ROUND(E243*0.8,2)</f>
        <v>352.3</v>
      </c>
      <c r="F246" s="95"/>
      <c r="G246" s="212"/>
      <c r="H246" s="213"/>
      <c r="I246" s="86">
        <f>ROUND(I243*0.8,2)</f>
        <v>13.53</v>
      </c>
      <c r="J246" s="26"/>
      <c r="K246" s="27"/>
    </row>
    <row r="247" spans="1:11" ht="12.75">
      <c r="A247" s="190" t="s">
        <v>29</v>
      </c>
      <c r="B247" s="192"/>
      <c r="C247" s="30" t="s">
        <v>24</v>
      </c>
      <c r="D247" s="36">
        <v>16</v>
      </c>
      <c r="E247" s="102">
        <v>573.62</v>
      </c>
      <c r="F247" s="96"/>
      <c r="G247" s="212"/>
      <c r="H247" s="213"/>
      <c r="I247" s="79">
        <f>ROUND(I248*1.2,2)</f>
        <v>10.32</v>
      </c>
      <c r="J247" s="26"/>
      <c r="K247" s="27"/>
    </row>
    <row r="248" spans="1:11" ht="12.75">
      <c r="A248" s="174"/>
      <c r="B248" s="176"/>
      <c r="C248" s="32" t="s">
        <v>27</v>
      </c>
      <c r="D248" s="35">
        <v>16</v>
      </c>
      <c r="E248" s="106">
        <v>478.01</v>
      </c>
      <c r="F248" s="100"/>
      <c r="G248" s="212"/>
      <c r="H248" s="213"/>
      <c r="I248" s="85">
        <f>ROUND(E248/(1/0.015)*1.2,2)</f>
        <v>8.6</v>
      </c>
      <c r="J248" s="26" t="e">
        <f>ROUND(E248/#REF!*100,1)</f>
        <v>#REF!</v>
      </c>
      <c r="K248" s="27"/>
    </row>
    <row r="249" spans="1:11" ht="12.75">
      <c r="A249" s="177"/>
      <c r="B249" s="179"/>
      <c r="C249" s="33" t="s">
        <v>28</v>
      </c>
      <c r="D249" s="37">
        <v>16</v>
      </c>
      <c r="E249" s="104">
        <f>ROUND(E248*0.8,2)</f>
        <v>382.41</v>
      </c>
      <c r="F249" s="95"/>
      <c r="G249" s="212"/>
      <c r="H249" s="213"/>
      <c r="I249" s="86">
        <f>ROUND(I248*0.8,2)</f>
        <v>6.88</v>
      </c>
      <c r="J249" s="26"/>
      <c r="K249" s="27"/>
    </row>
    <row r="250" spans="1:11" ht="12.75">
      <c r="A250" s="190" t="s">
        <v>30</v>
      </c>
      <c r="B250" s="192"/>
      <c r="C250" s="30" t="s">
        <v>24</v>
      </c>
      <c r="D250" s="36">
        <v>16</v>
      </c>
      <c r="E250" s="102">
        <v>521.55</v>
      </c>
      <c r="F250" s="96"/>
      <c r="G250" s="212"/>
      <c r="H250" s="213"/>
      <c r="I250" s="79">
        <f>ROUND(I251*1.2,2)</f>
        <v>9.38</v>
      </c>
      <c r="J250" s="26"/>
      <c r="K250" s="27"/>
    </row>
    <row r="251" spans="1:11" ht="12.75">
      <c r="A251" s="174"/>
      <c r="B251" s="176"/>
      <c r="C251" s="32" t="s">
        <v>27</v>
      </c>
      <c r="D251" s="35">
        <v>16</v>
      </c>
      <c r="E251" s="106">
        <v>434.62</v>
      </c>
      <c r="F251" s="100"/>
      <c r="G251" s="212"/>
      <c r="H251" s="213"/>
      <c r="I251" s="85">
        <f>ROUND(E251/(1/0.015)*1.2,2)</f>
        <v>7.82</v>
      </c>
      <c r="J251" s="26" t="e">
        <f>ROUND(E251/#REF!*100,1)</f>
        <v>#REF!</v>
      </c>
      <c r="K251" s="27"/>
    </row>
    <row r="252" spans="1:11" ht="12.75">
      <c r="A252" s="177"/>
      <c r="B252" s="179"/>
      <c r="C252" s="33" t="s">
        <v>28</v>
      </c>
      <c r="D252" s="37">
        <v>16</v>
      </c>
      <c r="E252" s="104">
        <f>ROUND(E251*0.8,2)</f>
        <v>347.7</v>
      </c>
      <c r="F252" s="95"/>
      <c r="G252" s="212"/>
      <c r="H252" s="213"/>
      <c r="I252" s="86">
        <f>ROUND(I251*0.8,2)</f>
        <v>6.26</v>
      </c>
      <c r="J252" s="26"/>
      <c r="K252" s="27"/>
    </row>
    <row r="253" spans="1:11" ht="12.75" customHeight="1">
      <c r="A253" s="190" t="s">
        <v>36</v>
      </c>
      <c r="B253" s="192"/>
      <c r="C253" s="50">
        <v>1</v>
      </c>
      <c r="D253" s="36" t="s">
        <v>34</v>
      </c>
      <c r="E253" s="102">
        <v>529.25</v>
      </c>
      <c r="F253" s="96"/>
      <c r="G253" s="212"/>
      <c r="H253" s="213"/>
      <c r="I253" s="198" t="s">
        <v>78</v>
      </c>
      <c r="J253" s="26"/>
      <c r="K253" s="27"/>
    </row>
    <row r="254" spans="1:11" ht="12.75">
      <c r="A254" s="174"/>
      <c r="B254" s="176"/>
      <c r="C254" s="50">
        <v>2</v>
      </c>
      <c r="D254" s="35" t="s">
        <v>34</v>
      </c>
      <c r="E254" s="106">
        <v>441.03</v>
      </c>
      <c r="F254" s="100"/>
      <c r="G254" s="212"/>
      <c r="H254" s="213"/>
      <c r="I254" s="199"/>
      <c r="J254" s="26" t="e">
        <f>ROUND(E254/#REF!*100,1)</f>
        <v>#REF!</v>
      </c>
      <c r="K254" s="27"/>
    </row>
    <row r="255" spans="1:11" ht="12.75">
      <c r="A255" s="177"/>
      <c r="B255" s="179"/>
      <c r="C255" s="50">
        <v>3</v>
      </c>
      <c r="D255" s="37" t="s">
        <v>34</v>
      </c>
      <c r="E255" s="104">
        <f>ROUND(E254*0.8,2)</f>
        <v>352.82</v>
      </c>
      <c r="F255" s="95"/>
      <c r="G255" s="214"/>
      <c r="H255" s="215"/>
      <c r="I255" s="199"/>
      <c r="J255" s="26"/>
      <c r="K255" s="27"/>
    </row>
    <row r="256" spans="1:11" ht="15" customHeight="1">
      <c r="A256" s="190" t="s">
        <v>75</v>
      </c>
      <c r="B256" s="192"/>
      <c r="C256" s="201"/>
      <c r="D256" s="202"/>
      <c r="E256" s="203"/>
      <c r="F256" s="204"/>
      <c r="G256" s="195">
        <v>0.88</v>
      </c>
      <c r="H256" s="196"/>
      <c r="I256" s="199"/>
      <c r="J256" s="26" t="e">
        <f>ROUND(G256/#REF!*100,1)</f>
        <v>#REF!</v>
      </c>
      <c r="K256" s="27"/>
    </row>
    <row r="257" spans="1:11" ht="15" customHeight="1">
      <c r="A257" s="190" t="s">
        <v>74</v>
      </c>
      <c r="B257" s="192"/>
      <c r="C257" s="201"/>
      <c r="D257" s="202"/>
      <c r="E257" s="203"/>
      <c r="F257" s="204"/>
      <c r="G257" s="195">
        <v>1.44</v>
      </c>
      <c r="H257" s="196"/>
      <c r="I257" s="199"/>
      <c r="J257" s="26" t="e">
        <f>ROUND(G257/#REF!*100,1)</f>
        <v>#REF!</v>
      </c>
      <c r="K257" s="27"/>
    </row>
    <row r="258" spans="1:11" ht="39.75" customHeight="1">
      <c r="A258" s="205" t="s">
        <v>32</v>
      </c>
      <c r="B258" s="206"/>
      <c r="C258" s="167"/>
      <c r="D258" s="168"/>
      <c r="E258" s="193"/>
      <c r="F258" s="194"/>
      <c r="G258" s="195">
        <v>2.32</v>
      </c>
      <c r="H258" s="196"/>
      <c r="I258" s="200"/>
      <c r="J258" s="26" t="e">
        <f>ROUND(G258/#REF!*100,1)</f>
        <v>#REF!</v>
      </c>
      <c r="K258" s="27"/>
    </row>
    <row r="259" spans="1:11" ht="12.75">
      <c r="A259" s="40"/>
      <c r="G259" s="3"/>
      <c r="H259" s="3"/>
      <c r="I259" s="20"/>
      <c r="J259" s="26"/>
      <c r="K259" s="27"/>
    </row>
    <row r="260" spans="1:11" ht="15">
      <c r="A260" s="13"/>
      <c r="B260" s="150" t="s">
        <v>79</v>
      </c>
      <c r="C260" s="150"/>
      <c r="D260" s="150"/>
      <c r="E260" s="150"/>
      <c r="F260" s="150"/>
      <c r="G260" s="150"/>
      <c r="H260" s="13"/>
      <c r="I260" s="20"/>
      <c r="J260" s="20"/>
      <c r="K260" s="38"/>
    </row>
    <row r="261" spans="2:11" ht="12.75">
      <c r="B261" s="197" t="s">
        <v>33</v>
      </c>
      <c r="C261" s="197"/>
      <c r="D261" s="197"/>
      <c r="E261" s="197"/>
      <c r="F261" s="197"/>
      <c r="G261" s="197"/>
      <c r="H261" s="57"/>
      <c r="I261" s="15"/>
      <c r="J261" s="20"/>
      <c r="K261" s="38"/>
    </row>
    <row r="262" spans="2:11" ht="12.75">
      <c r="B262" s="173" t="s">
        <v>68</v>
      </c>
      <c r="C262" s="173"/>
      <c r="D262" s="173"/>
      <c r="E262" s="173"/>
      <c r="F262" s="173"/>
      <c r="G262" s="173"/>
      <c r="H262" s="173"/>
      <c r="I262" s="15"/>
      <c r="J262" s="20"/>
      <c r="K262" s="38"/>
    </row>
    <row r="263" spans="2:11" ht="12.75">
      <c r="B263" s="151" t="s">
        <v>97</v>
      </c>
      <c r="C263" s="151"/>
      <c r="D263" s="151"/>
      <c r="E263" s="151"/>
      <c r="F263" s="151"/>
      <c r="G263" s="151"/>
      <c r="I263" s="38"/>
      <c r="J263" s="38"/>
      <c r="K263" s="38"/>
    </row>
    <row r="264" spans="2:11" ht="12.75" customHeight="1">
      <c r="B264" s="161" t="s">
        <v>37</v>
      </c>
      <c r="C264" s="184"/>
      <c r="D264" s="162"/>
      <c r="E264" s="187" t="s">
        <v>38</v>
      </c>
      <c r="F264" s="161" t="s">
        <v>48</v>
      </c>
      <c r="G264" s="162"/>
      <c r="H264" s="67"/>
      <c r="I264" s="38"/>
      <c r="J264" s="38"/>
      <c r="K264" s="38"/>
    </row>
    <row r="265" spans="2:11" ht="12.75">
      <c r="B265" s="163"/>
      <c r="C265" s="185"/>
      <c r="D265" s="164"/>
      <c r="E265" s="188"/>
      <c r="F265" s="165"/>
      <c r="G265" s="166"/>
      <c r="H265" s="61"/>
      <c r="I265" s="15"/>
      <c r="J265" s="38"/>
      <c r="K265" s="38"/>
    </row>
    <row r="266" spans="2:11" ht="12.75">
      <c r="B266" s="165"/>
      <c r="C266" s="186"/>
      <c r="D266" s="166"/>
      <c r="E266" s="189"/>
      <c r="F266" s="167" t="s">
        <v>51</v>
      </c>
      <c r="G266" s="168"/>
      <c r="H266" s="61"/>
      <c r="I266" s="15"/>
      <c r="J266" s="38"/>
      <c r="K266" s="38"/>
    </row>
    <row r="267" spans="2:11" ht="12.75">
      <c r="B267" s="190" t="s">
        <v>15</v>
      </c>
      <c r="C267" s="191"/>
      <c r="D267" s="192"/>
      <c r="E267" s="54" t="s">
        <v>3</v>
      </c>
      <c r="F267" s="180">
        <v>47.71</v>
      </c>
      <c r="G267" s="181"/>
      <c r="H267" s="59"/>
      <c r="I267" s="15"/>
      <c r="J267" s="38"/>
      <c r="K267" s="38"/>
    </row>
    <row r="268" spans="2:11" ht="12.75">
      <c r="B268" s="177"/>
      <c r="C268" s="178"/>
      <c r="D268" s="179"/>
      <c r="E268" s="53">
        <v>25</v>
      </c>
      <c r="F268" s="182">
        <v>43.38</v>
      </c>
      <c r="G268" s="183"/>
      <c r="H268" s="78"/>
      <c r="I268" s="38"/>
      <c r="J268" s="26" t="e">
        <f>ROUND(F268/#REF!*100,1)</f>
        <v>#REF!</v>
      </c>
      <c r="K268" s="38"/>
    </row>
    <row r="269" spans="2:11" ht="12.75">
      <c r="B269" s="174" t="s">
        <v>16</v>
      </c>
      <c r="C269" s="175"/>
      <c r="D269" s="176"/>
      <c r="E269" s="51" t="s">
        <v>3</v>
      </c>
      <c r="F269" s="180">
        <v>47.71</v>
      </c>
      <c r="G269" s="181"/>
      <c r="H269" s="78"/>
      <c r="I269" s="38"/>
      <c r="J269" s="38"/>
      <c r="K269" s="38"/>
    </row>
    <row r="270" spans="2:11" ht="12.75">
      <c r="B270" s="177"/>
      <c r="C270" s="178"/>
      <c r="D270" s="179"/>
      <c r="E270" s="52">
        <v>25</v>
      </c>
      <c r="F270" s="182">
        <v>43.38</v>
      </c>
      <c r="G270" s="183"/>
      <c r="H270" s="78"/>
      <c r="I270" s="20"/>
      <c r="J270" s="26" t="e">
        <f>ROUND(F270/#REF!*100,1)</f>
        <v>#REF!</v>
      </c>
      <c r="K270" s="38"/>
    </row>
    <row r="271" spans="2:11" ht="12.75">
      <c r="B271" s="39"/>
      <c r="C271" s="39"/>
      <c r="D271" s="39"/>
      <c r="E271" s="28"/>
      <c r="F271" s="28"/>
      <c r="G271" s="28"/>
      <c r="H271" s="28"/>
      <c r="I271" s="20"/>
      <c r="J271" s="20"/>
      <c r="K271" s="38"/>
    </row>
    <row r="272" spans="1:11" ht="15">
      <c r="A272" s="150" t="s">
        <v>80</v>
      </c>
      <c r="B272" s="150"/>
      <c r="C272" s="150"/>
      <c r="D272" s="150"/>
      <c r="E272" s="150"/>
      <c r="F272" s="150"/>
      <c r="G272" s="150"/>
      <c r="H272" s="150"/>
      <c r="I272" s="150"/>
      <c r="J272" s="20"/>
      <c r="K272" s="38"/>
    </row>
    <row r="273" spans="1:11" ht="12.75">
      <c r="A273" s="172" t="s">
        <v>43</v>
      </c>
      <c r="B273" s="172"/>
      <c r="C273" s="172"/>
      <c r="D273" s="172"/>
      <c r="E273" s="172"/>
      <c r="F273" s="172"/>
      <c r="G273" s="172"/>
      <c r="H273" s="172"/>
      <c r="I273" s="172"/>
      <c r="J273" s="20"/>
      <c r="K273" s="38"/>
    </row>
    <row r="274" spans="1:11" ht="12.75">
      <c r="A274" s="12"/>
      <c r="B274" s="151" t="s">
        <v>97</v>
      </c>
      <c r="C274" s="151"/>
      <c r="D274" s="151"/>
      <c r="E274" s="151"/>
      <c r="F274" s="151"/>
      <c r="G274" s="151"/>
      <c r="H274" s="12"/>
      <c r="I274" s="20"/>
      <c r="J274" s="20"/>
      <c r="K274" s="38"/>
    </row>
    <row r="275" spans="2:11" ht="12.75" customHeight="1">
      <c r="B275" s="152" t="s">
        <v>46</v>
      </c>
      <c r="C275" s="153"/>
      <c r="D275" s="153"/>
      <c r="E275" s="154"/>
      <c r="F275" s="161" t="s">
        <v>48</v>
      </c>
      <c r="G275" s="162"/>
      <c r="H275" s="3"/>
      <c r="I275" s="20"/>
      <c r="J275" s="20"/>
      <c r="K275" s="38"/>
    </row>
    <row r="276" spans="2:11" ht="12.75">
      <c r="B276" s="155"/>
      <c r="C276" s="156"/>
      <c r="D276" s="156"/>
      <c r="E276" s="157"/>
      <c r="F276" s="165"/>
      <c r="G276" s="166"/>
      <c r="H276" s="3"/>
      <c r="I276" s="20"/>
      <c r="J276" s="20"/>
      <c r="K276" s="38"/>
    </row>
    <row r="277" spans="2:11" ht="12.75">
      <c r="B277" s="158"/>
      <c r="C277" s="159"/>
      <c r="D277" s="159"/>
      <c r="E277" s="160"/>
      <c r="F277" s="167" t="s">
        <v>51</v>
      </c>
      <c r="G277" s="168"/>
      <c r="H277" s="3"/>
      <c r="I277" s="20"/>
      <c r="J277" s="20"/>
      <c r="K277" s="38"/>
    </row>
    <row r="278" spans="2:11" ht="15" customHeight="1">
      <c r="B278" s="171" t="s">
        <v>42</v>
      </c>
      <c r="C278" s="171"/>
      <c r="D278" s="171"/>
      <c r="E278" s="171"/>
      <c r="F278" s="121">
        <v>5.32</v>
      </c>
      <c r="G278" s="122"/>
      <c r="H278" s="80"/>
      <c r="I278" s="20"/>
      <c r="J278" s="26" t="e">
        <f>ROUND(F278/#REF!*100,1)</f>
        <v>#REF!</v>
      </c>
      <c r="K278" s="38"/>
    </row>
    <row r="279" spans="1:11" ht="15" customHeight="1">
      <c r="A279" s="3"/>
      <c r="B279" s="171" t="s">
        <v>45</v>
      </c>
      <c r="C279" s="171"/>
      <c r="D279" s="171"/>
      <c r="E279" s="171"/>
      <c r="F279" s="121">
        <v>6.42</v>
      </c>
      <c r="G279" s="122"/>
      <c r="H279" s="80"/>
      <c r="I279" s="20"/>
      <c r="J279" s="26" t="e">
        <f>ROUND(F279/#REF!*100,1)</f>
        <v>#REF!</v>
      </c>
      <c r="K279" s="38"/>
    </row>
    <row r="280" spans="2:11" ht="15" customHeight="1">
      <c r="B280" s="171" t="s">
        <v>44</v>
      </c>
      <c r="C280" s="171"/>
      <c r="D280" s="171"/>
      <c r="E280" s="171"/>
      <c r="F280" s="121">
        <v>5.32</v>
      </c>
      <c r="G280" s="122"/>
      <c r="H280" s="80"/>
      <c r="I280" s="20"/>
      <c r="J280" s="26" t="e">
        <f>ROUND(F280/#REF!*100,1)</f>
        <v>#REF!</v>
      </c>
      <c r="K280" s="38"/>
    </row>
    <row r="281" spans="2:11" ht="12.75">
      <c r="B281" s="39"/>
      <c r="C281" s="39"/>
      <c r="D281" s="39"/>
      <c r="E281" s="28"/>
      <c r="F281" s="28"/>
      <c r="G281" s="28"/>
      <c r="H281" s="28"/>
      <c r="I281" s="20"/>
      <c r="J281" s="20"/>
      <c r="K281" s="38"/>
    </row>
    <row r="282" spans="1:11" ht="15">
      <c r="A282" s="150" t="s">
        <v>91</v>
      </c>
      <c r="B282" s="150"/>
      <c r="C282" s="150"/>
      <c r="D282" s="150"/>
      <c r="E282" s="150"/>
      <c r="F282" s="150"/>
      <c r="G282" s="150"/>
      <c r="H282" s="150"/>
      <c r="I282" s="150"/>
      <c r="J282" s="20"/>
      <c r="K282" s="38"/>
    </row>
    <row r="283" spans="1:11" ht="12.75">
      <c r="A283" s="172" t="s">
        <v>81</v>
      </c>
      <c r="B283" s="172"/>
      <c r="C283" s="172"/>
      <c r="D283" s="172"/>
      <c r="E283" s="172"/>
      <c r="F283" s="172"/>
      <c r="G283" s="172"/>
      <c r="H283" s="172"/>
      <c r="I283" s="172"/>
      <c r="J283" s="20"/>
      <c r="K283" s="38"/>
    </row>
    <row r="284" spans="1:11" ht="12.75">
      <c r="A284" s="173" t="s">
        <v>90</v>
      </c>
      <c r="B284" s="173"/>
      <c r="C284" s="173"/>
      <c r="D284" s="173"/>
      <c r="E284" s="173"/>
      <c r="F284" s="173"/>
      <c r="G284" s="173"/>
      <c r="H284" s="173"/>
      <c r="I284" s="173"/>
      <c r="J284" s="20"/>
      <c r="K284" s="38"/>
    </row>
    <row r="285" spans="2:11" ht="12.75">
      <c r="B285" s="151" t="s">
        <v>98</v>
      </c>
      <c r="C285" s="151"/>
      <c r="D285" s="151"/>
      <c r="E285" s="151"/>
      <c r="F285" s="151"/>
      <c r="G285" s="151"/>
      <c r="H285" s="28"/>
      <c r="I285" s="20"/>
      <c r="J285" s="20"/>
      <c r="K285" s="38"/>
    </row>
    <row r="286" spans="2:11" ht="12.75">
      <c r="B286" s="152" t="s">
        <v>82</v>
      </c>
      <c r="C286" s="153"/>
      <c r="D286" s="153"/>
      <c r="E286" s="154"/>
      <c r="F286" s="161" t="s">
        <v>48</v>
      </c>
      <c r="G286" s="162"/>
      <c r="H286" s="28"/>
      <c r="I286" s="20"/>
      <c r="J286" s="20"/>
      <c r="K286" s="38"/>
    </row>
    <row r="287" spans="2:11" ht="12.75">
      <c r="B287" s="155"/>
      <c r="C287" s="156"/>
      <c r="D287" s="156"/>
      <c r="E287" s="157"/>
      <c r="F287" s="165"/>
      <c r="G287" s="166"/>
      <c r="H287" s="28"/>
      <c r="I287" s="20"/>
      <c r="J287" s="20"/>
      <c r="K287" s="38"/>
    </row>
    <row r="288" spans="2:11" ht="12.75">
      <c r="B288" s="158"/>
      <c r="C288" s="159"/>
      <c r="D288" s="159"/>
      <c r="E288" s="160"/>
      <c r="F288" s="167" t="s">
        <v>51</v>
      </c>
      <c r="G288" s="168"/>
      <c r="H288" s="28"/>
      <c r="I288" s="20"/>
      <c r="J288" s="20"/>
      <c r="K288" s="38"/>
    </row>
    <row r="289" spans="2:11" ht="15" customHeight="1">
      <c r="B289" s="170" t="s">
        <v>40</v>
      </c>
      <c r="C289" s="170"/>
      <c r="D289" s="170"/>
      <c r="E289" s="170"/>
      <c r="F289" s="121">
        <v>18.64</v>
      </c>
      <c r="G289" s="122"/>
      <c r="H289" s="80"/>
      <c r="I289" s="20"/>
      <c r="J289" s="26" t="e">
        <f>ROUND(F289/#REF!*100,1)</f>
        <v>#REF!</v>
      </c>
      <c r="K289" s="38"/>
    </row>
    <row r="290" spans="2:11" ht="15" customHeight="1">
      <c r="B290" s="170" t="s">
        <v>41</v>
      </c>
      <c r="C290" s="170"/>
      <c r="D290" s="170"/>
      <c r="E290" s="170"/>
      <c r="F290" s="121">
        <v>26.42</v>
      </c>
      <c r="G290" s="122"/>
      <c r="H290" s="80"/>
      <c r="I290" s="20"/>
      <c r="J290" s="26" t="e">
        <f>ROUND(F290/#REF!*100,1)</f>
        <v>#REF!</v>
      </c>
      <c r="K290" s="38"/>
    </row>
    <row r="291" spans="2:11" ht="12.75">
      <c r="B291" s="39"/>
      <c r="C291" s="39"/>
      <c r="D291" s="39"/>
      <c r="E291" s="28"/>
      <c r="F291" s="28"/>
      <c r="G291" s="28"/>
      <c r="I291" s="20"/>
      <c r="J291" s="20"/>
      <c r="K291" s="38"/>
    </row>
    <row r="292" spans="1:11" ht="15">
      <c r="A292" s="150" t="s">
        <v>87</v>
      </c>
      <c r="B292" s="150"/>
      <c r="C292" s="150"/>
      <c r="D292" s="150"/>
      <c r="E292" s="150"/>
      <c r="F292" s="150"/>
      <c r="G292" s="150"/>
      <c r="H292" s="150"/>
      <c r="I292" s="150"/>
      <c r="J292" s="20"/>
      <c r="K292" s="38"/>
    </row>
    <row r="293" spans="2:11" ht="12.75">
      <c r="B293" s="151" t="s">
        <v>97</v>
      </c>
      <c r="C293" s="151"/>
      <c r="D293" s="151"/>
      <c r="E293" s="151"/>
      <c r="F293" s="151"/>
      <c r="G293" s="151"/>
      <c r="H293" s="81"/>
      <c r="I293" s="20"/>
      <c r="J293" s="20"/>
      <c r="K293" s="38"/>
    </row>
    <row r="294" spans="2:11" ht="12.75">
      <c r="B294" s="152" t="s">
        <v>93</v>
      </c>
      <c r="C294" s="153"/>
      <c r="D294" s="153"/>
      <c r="E294" s="154"/>
      <c r="F294" s="161" t="s">
        <v>84</v>
      </c>
      <c r="G294" s="162"/>
      <c r="H294" s="81"/>
      <c r="I294" s="20"/>
      <c r="J294" s="20"/>
      <c r="K294" s="38"/>
    </row>
    <row r="295" spans="2:11" ht="12.75">
      <c r="B295" s="155"/>
      <c r="C295" s="156"/>
      <c r="D295" s="156"/>
      <c r="E295" s="157"/>
      <c r="F295" s="163"/>
      <c r="G295" s="164"/>
      <c r="H295" s="81"/>
      <c r="I295" s="20"/>
      <c r="J295" s="20"/>
      <c r="K295" s="38"/>
    </row>
    <row r="296" spans="2:11" ht="12.75">
      <c r="B296" s="155"/>
      <c r="C296" s="156"/>
      <c r="D296" s="156"/>
      <c r="E296" s="157"/>
      <c r="F296" s="165"/>
      <c r="G296" s="166"/>
      <c r="H296" s="81"/>
      <c r="I296" s="20"/>
      <c r="J296" s="20"/>
      <c r="K296" s="38"/>
    </row>
    <row r="297" spans="1:11" ht="12.75">
      <c r="A297" s="13"/>
      <c r="B297" s="158"/>
      <c r="C297" s="159"/>
      <c r="D297" s="159"/>
      <c r="E297" s="160"/>
      <c r="F297" s="167" t="s">
        <v>51</v>
      </c>
      <c r="G297" s="168"/>
      <c r="H297" s="13"/>
      <c r="I297" s="20"/>
      <c r="J297" s="20"/>
      <c r="K297" s="38"/>
    </row>
    <row r="298" spans="1:11" ht="12.75">
      <c r="A298" s="13"/>
      <c r="B298" s="119" t="s">
        <v>83</v>
      </c>
      <c r="C298" s="120"/>
      <c r="D298" s="120"/>
      <c r="E298" s="120"/>
      <c r="F298" s="120"/>
      <c r="G298" s="169"/>
      <c r="H298" s="13"/>
      <c r="I298" s="20"/>
      <c r="J298" s="20"/>
      <c r="K298" s="38"/>
    </row>
    <row r="299" spans="1:11" ht="12.75">
      <c r="A299" s="12"/>
      <c r="B299" s="147" t="s">
        <v>12</v>
      </c>
      <c r="C299" s="148"/>
      <c r="D299" s="148"/>
      <c r="E299" s="148"/>
      <c r="F299" s="148"/>
      <c r="G299" s="149"/>
      <c r="H299" s="12"/>
      <c r="I299" s="20"/>
      <c r="J299" s="20"/>
      <c r="K299" s="38"/>
    </row>
    <row r="300" spans="1:11" ht="12.75">
      <c r="A300" s="3"/>
      <c r="B300" s="145" t="s">
        <v>85</v>
      </c>
      <c r="C300" s="146"/>
      <c r="D300" s="146"/>
      <c r="E300" s="146"/>
      <c r="F300" s="82"/>
      <c r="G300" s="83"/>
      <c r="H300" s="3"/>
      <c r="I300" s="20"/>
      <c r="J300" s="20"/>
      <c r="K300" s="38"/>
    </row>
    <row r="301" spans="2:11" ht="12.75">
      <c r="B301" s="126" t="s">
        <v>10</v>
      </c>
      <c r="C301" s="126"/>
      <c r="D301" s="126"/>
      <c r="E301" s="126"/>
      <c r="F301" s="121">
        <v>10.97</v>
      </c>
      <c r="G301" s="122"/>
      <c r="I301" s="15"/>
      <c r="J301" s="26" t="e">
        <f>ROUND(F301/#REF!*100,1)</f>
        <v>#REF!</v>
      </c>
      <c r="K301" s="38"/>
    </row>
    <row r="302" spans="2:11" ht="12.75">
      <c r="B302" s="130" t="s">
        <v>11</v>
      </c>
      <c r="C302" s="131"/>
      <c r="D302" s="131"/>
      <c r="E302" s="132"/>
      <c r="F302" s="121">
        <v>14.26</v>
      </c>
      <c r="G302" s="122"/>
      <c r="I302" s="15"/>
      <c r="J302" s="26" t="e">
        <f>ROUND(F302/#REF!*100,1)</f>
        <v>#REF!</v>
      </c>
      <c r="K302" s="38"/>
    </row>
    <row r="303" spans="1:11" ht="12.75">
      <c r="A303" s="3"/>
      <c r="B303" s="145" t="s">
        <v>86</v>
      </c>
      <c r="C303" s="146"/>
      <c r="D303" s="146"/>
      <c r="E303" s="146"/>
      <c r="F303" s="84"/>
      <c r="G303" s="83"/>
      <c r="H303" s="3"/>
      <c r="I303" s="15"/>
      <c r="J303" s="20"/>
      <c r="K303" s="38"/>
    </row>
    <row r="304" spans="1:11" ht="12.75">
      <c r="A304" s="3"/>
      <c r="B304" s="126" t="s">
        <v>10</v>
      </c>
      <c r="C304" s="126"/>
      <c r="D304" s="126"/>
      <c r="E304" s="126"/>
      <c r="F304" s="121">
        <v>16.51</v>
      </c>
      <c r="G304" s="122"/>
      <c r="H304" s="3"/>
      <c r="I304" s="20"/>
      <c r="J304" s="26" t="e">
        <f>ROUND(F304/#REF!*100,1)</f>
        <v>#REF!</v>
      </c>
      <c r="K304" s="38"/>
    </row>
    <row r="305" spans="1:11" ht="12.75">
      <c r="A305" s="3"/>
      <c r="B305" s="127" t="s">
        <v>11</v>
      </c>
      <c r="C305" s="128"/>
      <c r="D305" s="128"/>
      <c r="E305" s="129"/>
      <c r="F305" s="121">
        <v>21.43</v>
      </c>
      <c r="G305" s="122"/>
      <c r="H305" s="3"/>
      <c r="I305" s="38"/>
      <c r="J305" s="26" t="e">
        <f>ROUND(F305/#REF!*100,1)</f>
        <v>#REF!</v>
      </c>
      <c r="K305" s="38"/>
    </row>
    <row r="306" spans="2:11" ht="12.75">
      <c r="B306" s="147" t="s">
        <v>39</v>
      </c>
      <c r="C306" s="148"/>
      <c r="D306" s="148"/>
      <c r="E306" s="148"/>
      <c r="F306" s="148"/>
      <c r="G306" s="149"/>
      <c r="H306" s="3"/>
      <c r="I306" s="38"/>
      <c r="J306" s="38"/>
      <c r="K306" s="38"/>
    </row>
    <row r="307" spans="1:11" ht="12.75">
      <c r="A307" s="3"/>
      <c r="B307" s="145" t="s">
        <v>85</v>
      </c>
      <c r="C307" s="146"/>
      <c r="D307" s="146"/>
      <c r="E307" s="146"/>
      <c r="F307" s="82"/>
      <c r="G307" s="83"/>
      <c r="H307" s="3"/>
      <c r="I307" s="38"/>
      <c r="J307" s="38"/>
      <c r="K307" s="38"/>
    </row>
    <row r="308" spans="1:11" ht="12.75">
      <c r="A308" s="3"/>
      <c r="B308" s="126" t="s">
        <v>10</v>
      </c>
      <c r="C308" s="126"/>
      <c r="D308" s="126"/>
      <c r="E308" s="126"/>
      <c r="F308" s="121">
        <v>18.43</v>
      </c>
      <c r="G308" s="122"/>
      <c r="H308" s="3"/>
      <c r="I308" s="38"/>
      <c r="J308" s="26" t="e">
        <f>ROUND(F308/#REF!*100,1)</f>
        <v>#REF!</v>
      </c>
      <c r="K308" s="38"/>
    </row>
    <row r="309" spans="1:11" ht="12.75">
      <c r="A309" s="3"/>
      <c r="B309" s="130" t="s">
        <v>11</v>
      </c>
      <c r="C309" s="131"/>
      <c r="D309" s="131"/>
      <c r="E309" s="132"/>
      <c r="F309" s="121">
        <v>23.99</v>
      </c>
      <c r="G309" s="122"/>
      <c r="H309" s="3"/>
      <c r="I309" s="38"/>
      <c r="J309" s="26" t="e">
        <f>ROUND(F309/#REF!*100,1)</f>
        <v>#REF!</v>
      </c>
      <c r="K309" s="38"/>
    </row>
    <row r="310" spans="2:11" ht="12.75">
      <c r="B310" s="145" t="s">
        <v>86</v>
      </c>
      <c r="C310" s="146"/>
      <c r="D310" s="146"/>
      <c r="E310" s="146"/>
      <c r="F310" s="84"/>
      <c r="G310" s="83"/>
      <c r="H310" s="3"/>
      <c r="I310" s="38"/>
      <c r="J310" s="38"/>
      <c r="K310" s="38"/>
    </row>
    <row r="311" spans="1:11" ht="12.75">
      <c r="A311" s="14"/>
      <c r="B311" s="126" t="s">
        <v>10</v>
      </c>
      <c r="C311" s="126"/>
      <c r="D311" s="126"/>
      <c r="E311" s="126"/>
      <c r="F311" s="121">
        <v>32.6</v>
      </c>
      <c r="G311" s="122"/>
      <c r="H311" s="3"/>
      <c r="I311" s="20"/>
      <c r="J311" s="26" t="e">
        <f>ROUND(F311/#REF!*100,1)</f>
        <v>#REF!</v>
      </c>
      <c r="K311" s="38"/>
    </row>
    <row r="312" spans="1:11" ht="12.75">
      <c r="A312" s="3"/>
      <c r="B312" s="127" t="s">
        <v>11</v>
      </c>
      <c r="C312" s="128"/>
      <c r="D312" s="128"/>
      <c r="E312" s="129"/>
      <c r="F312" s="121">
        <v>42.43</v>
      </c>
      <c r="G312" s="122"/>
      <c r="H312" s="3"/>
      <c r="I312" s="20"/>
      <c r="J312" s="26" t="e">
        <f>ROUND(F312/#REF!*100,1)</f>
        <v>#REF!</v>
      </c>
      <c r="K312" s="38"/>
    </row>
    <row r="313" spans="1:11" ht="12.75">
      <c r="A313" s="3"/>
      <c r="B313" s="130"/>
      <c r="C313" s="131"/>
      <c r="D313" s="131"/>
      <c r="E313" s="132"/>
      <c r="F313" s="139" t="s">
        <v>92</v>
      </c>
      <c r="G313" s="140"/>
      <c r="H313" s="3"/>
      <c r="I313" s="20"/>
      <c r="J313" s="20"/>
      <c r="K313" s="38"/>
    </row>
    <row r="314" spans="1:11" ht="12.75">
      <c r="A314" s="3"/>
      <c r="B314" s="133"/>
      <c r="C314" s="134"/>
      <c r="D314" s="134"/>
      <c r="E314" s="135"/>
      <c r="F314" s="141"/>
      <c r="G314" s="142"/>
      <c r="H314" s="3"/>
      <c r="I314" s="20"/>
      <c r="J314" s="20"/>
      <c r="K314" s="38"/>
    </row>
    <row r="315" spans="1:11" ht="12.75">
      <c r="A315" s="3"/>
      <c r="B315" s="136"/>
      <c r="C315" s="137"/>
      <c r="D315" s="137"/>
      <c r="E315" s="138"/>
      <c r="F315" s="143"/>
      <c r="G315" s="144"/>
      <c r="H315" s="3"/>
      <c r="I315" s="20"/>
      <c r="J315" s="20"/>
      <c r="K315" s="38"/>
    </row>
    <row r="316" spans="1:11" ht="12.75">
      <c r="A316" s="3"/>
      <c r="B316" s="119" t="s">
        <v>88</v>
      </c>
      <c r="C316" s="120"/>
      <c r="D316" s="120"/>
      <c r="E316" s="120"/>
      <c r="F316" s="121">
        <v>34.33</v>
      </c>
      <c r="G316" s="122"/>
      <c r="H316" s="3"/>
      <c r="I316" s="76"/>
      <c r="J316" s="26" t="e">
        <f>ROUND(F316/#REF!*100,1)</f>
        <v>#REF!</v>
      </c>
      <c r="K316" s="38"/>
    </row>
    <row r="317" spans="1:11" ht="12.75">
      <c r="A317" s="3"/>
      <c r="B317" s="123" t="s">
        <v>89</v>
      </c>
      <c r="C317" s="123"/>
      <c r="D317" s="123"/>
      <c r="E317" s="123"/>
      <c r="F317" s="121">
        <v>47.46</v>
      </c>
      <c r="G317" s="122"/>
      <c r="H317" s="3"/>
      <c r="I317" s="38"/>
      <c r="J317" s="26" t="e">
        <f>ROUND(F317/#REF!*100,1)</f>
        <v>#REF!</v>
      </c>
      <c r="K317" s="38"/>
    </row>
    <row r="318" spans="1:11" ht="12.75" customHeight="1">
      <c r="A318" s="3"/>
      <c r="B318" s="3"/>
      <c r="C318" s="3"/>
      <c r="D318" s="3"/>
      <c r="E318" s="3"/>
      <c r="F318" s="3"/>
      <c r="G318" s="3"/>
      <c r="H318" s="3"/>
      <c r="I318" s="38"/>
      <c r="J318" s="38"/>
      <c r="K318" s="38"/>
    </row>
    <row r="319" spans="1:11" ht="12.75">
      <c r="A319" s="3"/>
      <c r="B319" s="3"/>
      <c r="C319" s="3"/>
      <c r="D319" s="3"/>
      <c r="E319" s="3"/>
      <c r="F319" s="3"/>
      <c r="G319" s="3"/>
      <c r="H319" s="3"/>
      <c r="I319" s="38"/>
      <c r="J319" s="38"/>
      <c r="K319" s="38"/>
    </row>
    <row r="320" spans="1:11" ht="12.75">
      <c r="A320" s="3"/>
      <c r="B320" s="3"/>
      <c r="C320" s="3"/>
      <c r="D320" s="3"/>
      <c r="E320" s="3"/>
      <c r="F320" s="3"/>
      <c r="G320" s="3"/>
      <c r="H320" s="3"/>
      <c r="I320" s="38"/>
      <c r="J320" s="38"/>
      <c r="K320" s="38"/>
    </row>
    <row r="321" spans="1:11" ht="12.75">
      <c r="A321" s="3"/>
      <c r="B321" s="3"/>
      <c r="C321" s="3"/>
      <c r="D321" s="3"/>
      <c r="E321" s="3"/>
      <c r="F321" s="3"/>
      <c r="G321" s="3"/>
      <c r="H321" s="3"/>
      <c r="I321" s="38"/>
      <c r="J321" s="38"/>
      <c r="K321" s="38"/>
    </row>
    <row r="322" spans="1:11" ht="12.75">
      <c r="A322" s="43"/>
      <c r="B322" s="43"/>
      <c r="C322" s="124" t="s">
        <v>94</v>
      </c>
      <c r="D322" s="124"/>
      <c r="E322" s="124"/>
      <c r="F322" s="28"/>
      <c r="G322" s="125" t="s">
        <v>100</v>
      </c>
      <c r="H322" s="125"/>
      <c r="I322" s="38"/>
      <c r="J322" s="38"/>
      <c r="K322" s="38"/>
    </row>
    <row r="323" spans="9:11" ht="12.75">
      <c r="I323" s="38"/>
      <c r="J323" s="38"/>
      <c r="K323" s="38"/>
    </row>
    <row r="324" spans="9:11" ht="12.75">
      <c r="I324" s="38"/>
      <c r="J324" s="38"/>
      <c r="K324" s="38"/>
    </row>
    <row r="325" spans="9:11" ht="12.75">
      <c r="I325" s="38"/>
      <c r="J325" s="38"/>
      <c r="K325" s="38"/>
    </row>
    <row r="326" spans="9:11" ht="12.75">
      <c r="I326" s="38"/>
      <c r="J326" s="38"/>
      <c r="K326" s="38"/>
    </row>
    <row r="327" spans="9:11" ht="12.75">
      <c r="I327" s="38"/>
      <c r="J327" s="38"/>
      <c r="K327" s="38"/>
    </row>
    <row r="328" spans="9:11" ht="12.75">
      <c r="I328" s="38"/>
      <c r="J328" s="38"/>
      <c r="K328" s="38"/>
    </row>
    <row r="329" spans="9:11" ht="12.75">
      <c r="I329" s="38"/>
      <c r="J329" s="38"/>
      <c r="K329" s="38"/>
    </row>
    <row r="330" spans="9:11" ht="12.75">
      <c r="I330" s="38"/>
      <c r="J330" s="38"/>
      <c r="K330" s="38"/>
    </row>
    <row r="331" spans="9:11" ht="12.75">
      <c r="I331" s="38"/>
      <c r="J331" s="38"/>
      <c r="K331" s="38"/>
    </row>
    <row r="332" spans="9:11" ht="12.75">
      <c r="I332" s="38"/>
      <c r="J332" s="38"/>
      <c r="K332" s="38"/>
    </row>
    <row r="333" spans="9:11" ht="12.75">
      <c r="I333" s="38"/>
      <c r="J333" s="38"/>
      <c r="K333" s="38"/>
    </row>
    <row r="334" spans="9:11" ht="12.75">
      <c r="I334" s="38"/>
      <c r="J334" s="38"/>
      <c r="K334" s="38"/>
    </row>
    <row r="335" spans="9:11" ht="12.75">
      <c r="I335" s="38"/>
      <c r="J335" s="38"/>
      <c r="K335" s="38"/>
    </row>
    <row r="336" spans="9:11" ht="12.75">
      <c r="I336" s="38"/>
      <c r="J336" s="38"/>
      <c r="K336" s="38"/>
    </row>
    <row r="337" spans="9:11" ht="12.75">
      <c r="I337" s="38"/>
      <c r="J337" s="38"/>
      <c r="K337" s="38"/>
    </row>
    <row r="338" spans="9:11" ht="12.75">
      <c r="I338" s="38"/>
      <c r="J338" s="38"/>
      <c r="K338" s="38"/>
    </row>
    <row r="339" spans="9:11" ht="12.75">
      <c r="I339" s="38"/>
      <c r="J339" s="38"/>
      <c r="K339" s="38"/>
    </row>
    <row r="340" spans="9:11" ht="12.75">
      <c r="I340" s="38"/>
      <c r="J340" s="38"/>
      <c r="K340" s="38"/>
    </row>
    <row r="341" spans="9:11" ht="12.75">
      <c r="I341" s="38"/>
      <c r="J341" s="38"/>
      <c r="K341" s="38"/>
    </row>
    <row r="342" spans="9:11" ht="12.75">
      <c r="I342" s="38"/>
      <c r="J342" s="38"/>
      <c r="K342" s="38"/>
    </row>
    <row r="343" spans="9:11" ht="12.75">
      <c r="I343" s="38"/>
      <c r="J343" s="38"/>
      <c r="K343" s="38"/>
    </row>
    <row r="344" spans="9:11" ht="12.75">
      <c r="I344" s="38"/>
      <c r="J344" s="38"/>
      <c r="K344" s="38"/>
    </row>
    <row r="345" spans="9:11" ht="12.75">
      <c r="I345" s="38"/>
      <c r="J345" s="38"/>
      <c r="K345" s="38"/>
    </row>
    <row r="346" spans="9:11" ht="12.75">
      <c r="I346" s="38"/>
      <c r="J346" s="38"/>
      <c r="K346" s="38"/>
    </row>
    <row r="347" spans="9:11" ht="12.75">
      <c r="I347" s="38"/>
      <c r="J347" s="38"/>
      <c r="K347" s="38"/>
    </row>
    <row r="348" spans="9:11" ht="12.75">
      <c r="I348" s="38"/>
      <c r="J348" s="38"/>
      <c r="K348" s="38"/>
    </row>
    <row r="349" spans="9:11" ht="12.75">
      <c r="I349" s="38"/>
      <c r="J349" s="38"/>
      <c r="K349" s="38"/>
    </row>
    <row r="350" spans="9:11" ht="12.75">
      <c r="I350" s="38"/>
      <c r="J350" s="38"/>
      <c r="K350" s="38"/>
    </row>
    <row r="351" spans="9:11" ht="12.75">
      <c r="I351" s="38"/>
      <c r="J351" s="38"/>
      <c r="K351" s="38"/>
    </row>
    <row r="352" spans="9:11" ht="12.75">
      <c r="I352" s="38"/>
      <c r="J352" s="38"/>
      <c r="K352" s="38"/>
    </row>
    <row r="353" spans="9:11" ht="12.75">
      <c r="I353" s="38"/>
      <c r="J353" s="38"/>
      <c r="K353" s="38"/>
    </row>
    <row r="354" spans="9:11" ht="12.75">
      <c r="I354" s="38"/>
      <c r="J354" s="38"/>
      <c r="K354" s="38"/>
    </row>
    <row r="355" spans="9:11" ht="12.75">
      <c r="I355" s="38"/>
      <c r="J355" s="38"/>
      <c r="K355" s="38"/>
    </row>
    <row r="356" spans="9:11" ht="12.75">
      <c r="I356" s="38"/>
      <c r="J356" s="38"/>
      <c r="K356" s="38"/>
    </row>
    <row r="357" spans="9:11" ht="12.75">
      <c r="I357" s="38"/>
      <c r="J357" s="38"/>
      <c r="K357" s="38"/>
    </row>
    <row r="358" spans="9:11" ht="12.75">
      <c r="I358" s="38"/>
      <c r="J358" s="38"/>
      <c r="K358" s="38"/>
    </row>
    <row r="359" spans="9:11" ht="12.75">
      <c r="I359" s="38"/>
      <c r="J359" s="38"/>
      <c r="K359" s="38"/>
    </row>
    <row r="360" spans="9:11" ht="12.75">
      <c r="I360" s="38"/>
      <c r="J360" s="38"/>
      <c r="K360" s="38"/>
    </row>
    <row r="361" spans="9:11" ht="12.75">
      <c r="I361" s="38"/>
      <c r="J361" s="38"/>
      <c r="K361" s="38"/>
    </row>
    <row r="362" spans="9:11" ht="12.75">
      <c r="I362" s="38"/>
      <c r="J362" s="38"/>
      <c r="K362" s="38"/>
    </row>
  </sheetData>
  <sheetProtection/>
  <mergeCells count="410">
    <mergeCell ref="A4:G4"/>
    <mergeCell ref="A5:G5"/>
    <mergeCell ref="B8:F8"/>
    <mergeCell ref="A9:G9"/>
    <mergeCell ref="A11:A13"/>
    <mergeCell ref="B11:B13"/>
    <mergeCell ref="C11:C13"/>
    <mergeCell ref="D11:D13"/>
    <mergeCell ref="E11:H11"/>
    <mergeCell ref="E12:F12"/>
    <mergeCell ref="G12:H12"/>
    <mergeCell ref="E13:F13"/>
    <mergeCell ref="G13:H13"/>
    <mergeCell ref="A14:A33"/>
    <mergeCell ref="B14:B33"/>
    <mergeCell ref="C14:C17"/>
    <mergeCell ref="E14:F14"/>
    <mergeCell ref="G14:H14"/>
    <mergeCell ref="E15:F15"/>
    <mergeCell ref="G15:H15"/>
    <mergeCell ref="E16:F16"/>
    <mergeCell ref="G16:H16"/>
    <mergeCell ref="E17:F17"/>
    <mergeCell ref="G17:H17"/>
    <mergeCell ref="C18:C21"/>
    <mergeCell ref="E18:F18"/>
    <mergeCell ref="G18:H18"/>
    <mergeCell ref="E19:F19"/>
    <mergeCell ref="G19:H19"/>
    <mergeCell ref="E20:F20"/>
    <mergeCell ref="G20:H20"/>
    <mergeCell ref="E21:F21"/>
    <mergeCell ref="G21:H21"/>
    <mergeCell ref="C22:C25"/>
    <mergeCell ref="E22:F22"/>
    <mergeCell ref="G22:H22"/>
    <mergeCell ref="E23:F23"/>
    <mergeCell ref="G23:H23"/>
    <mergeCell ref="E24:F24"/>
    <mergeCell ref="G24:H24"/>
    <mergeCell ref="E25:F25"/>
    <mergeCell ref="G25:H25"/>
    <mergeCell ref="C26:C29"/>
    <mergeCell ref="E26:F26"/>
    <mergeCell ref="G26:H26"/>
    <mergeCell ref="E27:F27"/>
    <mergeCell ref="G27:H27"/>
    <mergeCell ref="E28:F28"/>
    <mergeCell ref="G28:H28"/>
    <mergeCell ref="E29:F29"/>
    <mergeCell ref="G29:H29"/>
    <mergeCell ref="C30:C33"/>
    <mergeCell ref="E30:F30"/>
    <mergeCell ref="G30:H30"/>
    <mergeCell ref="E31:F31"/>
    <mergeCell ref="G31:H31"/>
    <mergeCell ref="E32:F32"/>
    <mergeCell ref="G32:H32"/>
    <mergeCell ref="E33:F33"/>
    <mergeCell ref="G33:H33"/>
    <mergeCell ref="A34:A38"/>
    <mergeCell ref="B34:B38"/>
    <mergeCell ref="D34:D38"/>
    <mergeCell ref="E34:F34"/>
    <mergeCell ref="G34:H38"/>
    <mergeCell ref="E35:F35"/>
    <mergeCell ref="E36:F36"/>
    <mergeCell ref="E37:F37"/>
    <mergeCell ref="E38:F38"/>
    <mergeCell ref="G39:H39"/>
    <mergeCell ref="E40:F40"/>
    <mergeCell ref="G40:H40"/>
    <mergeCell ref="C41:C42"/>
    <mergeCell ref="E41:F41"/>
    <mergeCell ref="G41:H41"/>
    <mergeCell ref="E42:F42"/>
    <mergeCell ref="G42:H42"/>
    <mergeCell ref="G44:H44"/>
    <mergeCell ref="C45:C46"/>
    <mergeCell ref="E45:F45"/>
    <mergeCell ref="G45:H45"/>
    <mergeCell ref="E46:F46"/>
    <mergeCell ref="G46:H46"/>
    <mergeCell ref="A49:H49"/>
    <mergeCell ref="A39:A46"/>
    <mergeCell ref="B39:B46"/>
    <mergeCell ref="C39:C40"/>
    <mergeCell ref="E39:F39"/>
    <mergeCell ref="A50:H50"/>
    <mergeCell ref="C43:C44"/>
    <mergeCell ref="E43:F43"/>
    <mergeCell ref="G43:H43"/>
    <mergeCell ref="E44:F44"/>
    <mergeCell ref="A68:H68"/>
    <mergeCell ref="A72:G72"/>
    <mergeCell ref="A73:G73"/>
    <mergeCell ref="B76:F76"/>
    <mergeCell ref="A77:G77"/>
    <mergeCell ref="A79:A81"/>
    <mergeCell ref="B79:B81"/>
    <mergeCell ref="C79:C81"/>
    <mergeCell ref="D79:D81"/>
    <mergeCell ref="E79:H79"/>
    <mergeCell ref="E80:F80"/>
    <mergeCell ref="G80:H80"/>
    <mergeCell ref="E81:F81"/>
    <mergeCell ref="G81:H81"/>
    <mergeCell ref="A82:A93"/>
    <mergeCell ref="B82:B93"/>
    <mergeCell ref="C82:C85"/>
    <mergeCell ref="E82:F82"/>
    <mergeCell ref="G82:H82"/>
    <mergeCell ref="E83:F83"/>
    <mergeCell ref="G83:H83"/>
    <mergeCell ref="E84:F84"/>
    <mergeCell ref="G84:H84"/>
    <mergeCell ref="E85:F85"/>
    <mergeCell ref="G85:H85"/>
    <mergeCell ref="C86:C89"/>
    <mergeCell ref="E86:F86"/>
    <mergeCell ref="G86:H86"/>
    <mergeCell ref="E87:F87"/>
    <mergeCell ref="G87:H87"/>
    <mergeCell ref="E88:F88"/>
    <mergeCell ref="G88:H88"/>
    <mergeCell ref="E89:F89"/>
    <mergeCell ref="G89:H89"/>
    <mergeCell ref="C90:C93"/>
    <mergeCell ref="E90:F90"/>
    <mergeCell ref="G90:H90"/>
    <mergeCell ref="E91:F91"/>
    <mergeCell ref="G91:H91"/>
    <mergeCell ref="E92:F92"/>
    <mergeCell ref="G92:H92"/>
    <mergeCell ref="E93:F93"/>
    <mergeCell ref="G93:H93"/>
    <mergeCell ref="A94:A102"/>
    <mergeCell ref="B94:B102"/>
    <mergeCell ref="C94:C96"/>
    <mergeCell ref="E94:F94"/>
    <mergeCell ref="G94:H94"/>
    <mergeCell ref="E95:F95"/>
    <mergeCell ref="G95:H95"/>
    <mergeCell ref="E96:F96"/>
    <mergeCell ref="G96:H96"/>
    <mergeCell ref="C97:C99"/>
    <mergeCell ref="E97:F97"/>
    <mergeCell ref="G97:H97"/>
    <mergeCell ref="E98:F98"/>
    <mergeCell ref="G98:H98"/>
    <mergeCell ref="E99:F99"/>
    <mergeCell ref="G99:H99"/>
    <mergeCell ref="C100:C102"/>
    <mergeCell ref="E100:F100"/>
    <mergeCell ref="G100:H100"/>
    <mergeCell ref="E101:F101"/>
    <mergeCell ref="G101:H101"/>
    <mergeCell ref="E102:F102"/>
    <mergeCell ref="G102:H102"/>
    <mergeCell ref="A103:A105"/>
    <mergeCell ref="B103:B105"/>
    <mergeCell ref="D103:D105"/>
    <mergeCell ref="E103:F103"/>
    <mergeCell ref="G103:H103"/>
    <mergeCell ref="E104:F104"/>
    <mergeCell ref="G104:H104"/>
    <mergeCell ref="E105:F105"/>
    <mergeCell ref="G105:H105"/>
    <mergeCell ref="A108:H108"/>
    <mergeCell ref="A109:H109"/>
    <mergeCell ref="A137:G137"/>
    <mergeCell ref="A138:G138"/>
    <mergeCell ref="B141:F141"/>
    <mergeCell ref="A142:G142"/>
    <mergeCell ref="A144:A146"/>
    <mergeCell ref="B144:B146"/>
    <mergeCell ref="C144:C146"/>
    <mergeCell ref="D144:D146"/>
    <mergeCell ref="E144:H144"/>
    <mergeCell ref="E145:F145"/>
    <mergeCell ref="G145:H145"/>
    <mergeCell ref="E146:F146"/>
    <mergeCell ref="G146:H146"/>
    <mergeCell ref="A147:A158"/>
    <mergeCell ref="B147:B158"/>
    <mergeCell ref="C147:C150"/>
    <mergeCell ref="E147:F147"/>
    <mergeCell ref="G147:H147"/>
    <mergeCell ref="E148:F148"/>
    <mergeCell ref="G148:H148"/>
    <mergeCell ref="E149:F149"/>
    <mergeCell ref="G149:H149"/>
    <mergeCell ref="E150:F150"/>
    <mergeCell ref="G150:H150"/>
    <mergeCell ref="C151:C154"/>
    <mergeCell ref="E151:F151"/>
    <mergeCell ref="G151:H151"/>
    <mergeCell ref="E152:F152"/>
    <mergeCell ref="G152:H152"/>
    <mergeCell ref="E153:F153"/>
    <mergeCell ref="G153:H153"/>
    <mergeCell ref="E154:F154"/>
    <mergeCell ref="G154:H154"/>
    <mergeCell ref="C155:C158"/>
    <mergeCell ref="E155:F155"/>
    <mergeCell ref="G155:H155"/>
    <mergeCell ref="E156:F156"/>
    <mergeCell ref="G156:H156"/>
    <mergeCell ref="E157:F157"/>
    <mergeCell ref="G157:H157"/>
    <mergeCell ref="E158:F158"/>
    <mergeCell ref="G158:H158"/>
    <mergeCell ref="A159:A164"/>
    <mergeCell ref="B159:B164"/>
    <mergeCell ref="C159:C160"/>
    <mergeCell ref="E159:F159"/>
    <mergeCell ref="G159:H164"/>
    <mergeCell ref="E160:F160"/>
    <mergeCell ref="C161:C162"/>
    <mergeCell ref="E161:F161"/>
    <mergeCell ref="E162:F162"/>
    <mergeCell ref="C163:C164"/>
    <mergeCell ref="E163:F163"/>
    <mergeCell ref="E164:F164"/>
    <mergeCell ref="B169:F169"/>
    <mergeCell ref="A170:G170"/>
    <mergeCell ref="A172:A174"/>
    <mergeCell ref="B172:B174"/>
    <mergeCell ref="C172:C174"/>
    <mergeCell ref="D172:D174"/>
    <mergeCell ref="E172:H172"/>
    <mergeCell ref="E173:F173"/>
    <mergeCell ref="G173:H173"/>
    <mergeCell ref="E174:F174"/>
    <mergeCell ref="G174:H174"/>
    <mergeCell ref="A175:A186"/>
    <mergeCell ref="B175:B186"/>
    <mergeCell ref="C175:C178"/>
    <mergeCell ref="E175:F175"/>
    <mergeCell ref="G175:H175"/>
    <mergeCell ref="E176:F176"/>
    <mergeCell ref="G176:H176"/>
    <mergeCell ref="E177:F177"/>
    <mergeCell ref="G177:H177"/>
    <mergeCell ref="E178:F178"/>
    <mergeCell ref="G178:H178"/>
    <mergeCell ref="C179:C182"/>
    <mergeCell ref="E179:F179"/>
    <mergeCell ref="G179:H179"/>
    <mergeCell ref="E180:F180"/>
    <mergeCell ref="G180:H180"/>
    <mergeCell ref="E181:F181"/>
    <mergeCell ref="G181:H181"/>
    <mergeCell ref="E182:F182"/>
    <mergeCell ref="G182:H182"/>
    <mergeCell ref="C183:C186"/>
    <mergeCell ref="E183:F183"/>
    <mergeCell ref="G183:H183"/>
    <mergeCell ref="E184:F184"/>
    <mergeCell ref="G184:H184"/>
    <mergeCell ref="E185:F185"/>
    <mergeCell ref="G185:H185"/>
    <mergeCell ref="E186:F186"/>
    <mergeCell ref="G186:H186"/>
    <mergeCell ref="A187:A192"/>
    <mergeCell ref="B187:B192"/>
    <mergeCell ref="C187:C188"/>
    <mergeCell ref="E187:F187"/>
    <mergeCell ref="G187:H192"/>
    <mergeCell ref="E188:F188"/>
    <mergeCell ref="C189:C190"/>
    <mergeCell ref="E189:F189"/>
    <mergeCell ref="E190:F190"/>
    <mergeCell ref="C191:C192"/>
    <mergeCell ref="E191:F191"/>
    <mergeCell ref="E192:F192"/>
    <mergeCell ref="A195:H195"/>
    <mergeCell ref="A196:H196"/>
    <mergeCell ref="A202:I202"/>
    <mergeCell ref="A203:I203"/>
    <mergeCell ref="A204:I204"/>
    <mergeCell ref="C205:H205"/>
    <mergeCell ref="A206:B208"/>
    <mergeCell ref="C206:C208"/>
    <mergeCell ref="D206:D208"/>
    <mergeCell ref="E206:F207"/>
    <mergeCell ref="G206:H207"/>
    <mergeCell ref="I206:I208"/>
    <mergeCell ref="G208:H208"/>
    <mergeCell ref="A209:B217"/>
    <mergeCell ref="C209:C211"/>
    <mergeCell ref="G209:H226"/>
    <mergeCell ref="C212:C214"/>
    <mergeCell ref="C215:C217"/>
    <mergeCell ref="A218:B220"/>
    <mergeCell ref="A221:B223"/>
    <mergeCell ref="A224:B226"/>
    <mergeCell ref="I224:I229"/>
    <mergeCell ref="A227:B227"/>
    <mergeCell ref="C227:F229"/>
    <mergeCell ref="G227:H227"/>
    <mergeCell ref="A228:B228"/>
    <mergeCell ref="G228:H228"/>
    <mergeCell ref="A229:B229"/>
    <mergeCell ref="G229:H229"/>
    <mergeCell ref="A231:I231"/>
    <mergeCell ref="A232:I232"/>
    <mergeCell ref="A233:I233"/>
    <mergeCell ref="C234:H234"/>
    <mergeCell ref="A235:B237"/>
    <mergeCell ref="C235:C237"/>
    <mergeCell ref="D235:D237"/>
    <mergeCell ref="E235:F236"/>
    <mergeCell ref="G235:H236"/>
    <mergeCell ref="I235:I237"/>
    <mergeCell ref="G237:H237"/>
    <mergeCell ref="A238:B246"/>
    <mergeCell ref="C238:C240"/>
    <mergeCell ref="G238:H255"/>
    <mergeCell ref="C241:C243"/>
    <mergeCell ref="C244:C246"/>
    <mergeCell ref="A247:B249"/>
    <mergeCell ref="A250:B252"/>
    <mergeCell ref="A253:B255"/>
    <mergeCell ref="I253:I258"/>
    <mergeCell ref="A256:B256"/>
    <mergeCell ref="C256:D256"/>
    <mergeCell ref="E256:F256"/>
    <mergeCell ref="G256:H256"/>
    <mergeCell ref="A257:B257"/>
    <mergeCell ref="C257:D257"/>
    <mergeCell ref="E257:F257"/>
    <mergeCell ref="G257:H257"/>
    <mergeCell ref="A258:B258"/>
    <mergeCell ref="C258:D258"/>
    <mergeCell ref="E258:F258"/>
    <mergeCell ref="G258:H258"/>
    <mergeCell ref="B260:G260"/>
    <mergeCell ref="B261:G261"/>
    <mergeCell ref="B262:H262"/>
    <mergeCell ref="B263:G263"/>
    <mergeCell ref="B264:D266"/>
    <mergeCell ref="E264:E266"/>
    <mergeCell ref="F264:G265"/>
    <mergeCell ref="F266:G266"/>
    <mergeCell ref="B267:D268"/>
    <mergeCell ref="F267:G267"/>
    <mergeCell ref="F268:G268"/>
    <mergeCell ref="B269:D270"/>
    <mergeCell ref="F269:G269"/>
    <mergeCell ref="F270:G270"/>
    <mergeCell ref="A272:I272"/>
    <mergeCell ref="A273:I273"/>
    <mergeCell ref="B274:G274"/>
    <mergeCell ref="B275:E277"/>
    <mergeCell ref="F275:G276"/>
    <mergeCell ref="F277:G277"/>
    <mergeCell ref="B278:E278"/>
    <mergeCell ref="F278:G278"/>
    <mergeCell ref="B279:E279"/>
    <mergeCell ref="F279:G279"/>
    <mergeCell ref="B280:E280"/>
    <mergeCell ref="F280:G280"/>
    <mergeCell ref="A282:I282"/>
    <mergeCell ref="A283:I283"/>
    <mergeCell ref="A284:I284"/>
    <mergeCell ref="B285:G285"/>
    <mergeCell ref="B286:E288"/>
    <mergeCell ref="F286:G287"/>
    <mergeCell ref="F288:G288"/>
    <mergeCell ref="B289:E289"/>
    <mergeCell ref="F289:G289"/>
    <mergeCell ref="B290:E290"/>
    <mergeCell ref="F290:G290"/>
    <mergeCell ref="A292:I292"/>
    <mergeCell ref="B293:G293"/>
    <mergeCell ref="B294:E297"/>
    <mergeCell ref="F294:G296"/>
    <mergeCell ref="F297:G297"/>
    <mergeCell ref="B298:G298"/>
    <mergeCell ref="B299:G299"/>
    <mergeCell ref="B300:E300"/>
    <mergeCell ref="B301:E301"/>
    <mergeCell ref="F301:G301"/>
    <mergeCell ref="B302:E302"/>
    <mergeCell ref="F302:G302"/>
    <mergeCell ref="B303:E303"/>
    <mergeCell ref="B304:E304"/>
    <mergeCell ref="F304:G304"/>
    <mergeCell ref="B305:E305"/>
    <mergeCell ref="F305:G305"/>
    <mergeCell ref="B306:G306"/>
    <mergeCell ref="B307:E307"/>
    <mergeCell ref="B308:E308"/>
    <mergeCell ref="F308:G308"/>
    <mergeCell ref="B309:E309"/>
    <mergeCell ref="F309:G309"/>
    <mergeCell ref="B310:E310"/>
    <mergeCell ref="B311:E311"/>
    <mergeCell ref="F311:G311"/>
    <mergeCell ref="B312:E312"/>
    <mergeCell ref="F312:G312"/>
    <mergeCell ref="B313:E315"/>
    <mergeCell ref="F313:G315"/>
    <mergeCell ref="B316:E316"/>
    <mergeCell ref="F316:G316"/>
    <mergeCell ref="B317:E317"/>
    <mergeCell ref="F317:G317"/>
    <mergeCell ref="C322:E322"/>
    <mergeCell ref="G322:H322"/>
  </mergeCells>
  <printOptions/>
  <pageMargins left="0.7874015748031497" right="0" top="0" bottom="0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2018-09-28T11:29:51Z</cp:lastPrinted>
  <dcterms:created xsi:type="dcterms:W3CDTF">2000-10-31T12:05:20Z</dcterms:created>
  <dcterms:modified xsi:type="dcterms:W3CDTF">2019-02-06T08:44:20Z</dcterms:modified>
  <cp:category/>
  <cp:version/>
  <cp:contentType/>
  <cp:contentStatus/>
</cp:coreProperties>
</file>